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!!!_depo\4 Татьяна Геннадьевна\Бюджет 2025\"/>
    </mc:Choice>
  </mc:AlternateContent>
  <bookViews>
    <workbookView xWindow="0" yWindow="0" windowWidth="28695" windowHeight="13530" activeTab="1"/>
  </bookViews>
  <sheets>
    <sheet name="Приложение 1" sheetId="4" r:id="rId1"/>
    <sheet name="Приложение 2" sheetId="3" r:id="rId2"/>
    <sheet name="Приложение 3" sheetId="1" r:id="rId3"/>
    <sheet name="Приложение  4" sheetId="5" r:id="rId4"/>
  </sheets>
  <externalReferences>
    <externalReference r:id="rId5"/>
  </externalReferences>
  <definedNames>
    <definedName name="PRB_D_IF_Rep_1" localSheetId="0">'Приложение 1'!$A$9:$B$45</definedName>
  </definedNames>
  <calcPr calcId="162913" refMode="R1C1"/>
</workbook>
</file>

<file path=xl/calcChain.xml><?xml version="1.0" encoding="utf-8"?>
<calcChain xmlns="http://schemas.openxmlformats.org/spreadsheetml/2006/main">
  <c r="H71" i="5" l="1"/>
  <c r="I71" i="5"/>
  <c r="J71" i="5"/>
  <c r="H64" i="5"/>
  <c r="H14" i="5" s="1"/>
  <c r="J116" i="5"/>
  <c r="I116" i="5"/>
  <c r="I115" i="5" s="1"/>
  <c r="I113" i="5" s="1"/>
  <c r="J115" i="5"/>
  <c r="J113" i="5"/>
  <c r="I111" i="5"/>
  <c r="I110" i="5" s="1"/>
  <c r="I109" i="5" s="1"/>
  <c r="I108" i="5" s="1"/>
  <c r="J109" i="5"/>
  <c r="J108" i="5" s="1"/>
  <c r="J106" i="5"/>
  <c r="J105" i="5" s="1"/>
  <c r="J104" i="5" s="1"/>
  <c r="J103" i="5" s="1"/>
  <c r="I106" i="5"/>
  <c r="I105" i="5" s="1"/>
  <c r="I104" i="5" s="1"/>
  <c r="I103" i="5" s="1"/>
  <c r="I101" i="5"/>
  <c r="I100" i="5" s="1"/>
  <c r="J100" i="5"/>
  <c r="I98" i="5"/>
  <c r="I97" i="5" s="1"/>
  <c r="J93" i="5"/>
  <c r="J90" i="5" s="1"/>
  <c r="I93" i="5"/>
  <c r="I90" i="5" s="1"/>
  <c r="J91" i="5"/>
  <c r="I91" i="5"/>
  <c r="I86" i="5"/>
  <c r="I85" i="5" s="1"/>
  <c r="I82" i="5" s="1"/>
  <c r="I81" i="5" s="1"/>
  <c r="J81" i="5"/>
  <c r="J75" i="5"/>
  <c r="I75" i="5"/>
  <c r="J73" i="5"/>
  <c r="J72" i="5" s="1"/>
  <c r="I73" i="5"/>
  <c r="I72" i="5" s="1"/>
  <c r="I68" i="5"/>
  <c r="J65" i="5"/>
  <c r="K13" i="5"/>
  <c r="J89" i="5" l="1"/>
  <c r="J88" i="5" s="1"/>
  <c r="I70" i="5"/>
  <c r="J70" i="5"/>
  <c r="J118" i="5" s="1"/>
  <c r="I89" i="5"/>
  <c r="I88" i="5" s="1"/>
  <c r="I118" i="5" l="1"/>
  <c r="D9" i="4" l="1"/>
  <c r="D19" i="4"/>
  <c r="D33" i="4"/>
  <c r="D32" i="4"/>
  <c r="F64" i="1"/>
  <c r="F14" i="1" l="1"/>
  <c r="C18" i="3" s="1"/>
  <c r="D43" i="4" l="1"/>
  <c r="D44" i="4"/>
  <c r="C17" i="3" l="1"/>
  <c r="C16" i="3" s="1"/>
  <c r="C15" i="3" s="1"/>
  <c r="C11" i="4"/>
  <c r="C10" i="4" s="1"/>
  <c r="C14" i="4"/>
  <c r="C13" i="4" s="1"/>
  <c r="C17" i="4"/>
  <c r="C16" i="4" s="1"/>
  <c r="C19" i="4"/>
  <c r="C20" i="4"/>
  <c r="C23" i="4"/>
  <c r="C25" i="4"/>
  <c r="C27" i="4"/>
  <c r="C28" i="4"/>
  <c r="C35" i="4"/>
  <c r="D35" i="4" s="1"/>
  <c r="C39" i="4"/>
  <c r="C38" i="4" s="1"/>
  <c r="C44" i="4"/>
  <c r="C43" i="4" s="1"/>
  <c r="D50" i="4"/>
  <c r="D49" i="4"/>
  <c r="D48" i="4"/>
  <c r="D47" i="4"/>
  <c r="F44" i="4"/>
  <c r="F43" i="4" s="1"/>
  <c r="E44" i="4"/>
  <c r="E43" i="4" s="1"/>
  <c r="D42" i="4"/>
  <c r="E41" i="4"/>
  <c r="E38" i="4" s="1"/>
  <c r="D41" i="4"/>
  <c r="D40" i="4"/>
  <c r="D39" i="4"/>
  <c r="F38" i="4"/>
  <c r="F37" i="4"/>
  <c r="D37" i="4"/>
  <c r="D36" i="4"/>
  <c r="F35" i="4"/>
  <c r="F34" i="4" s="1"/>
  <c r="E35" i="4"/>
  <c r="E34" i="4" s="1"/>
  <c r="E31" i="4"/>
  <c r="F31" i="4" s="1"/>
  <c r="E30" i="4"/>
  <c r="F30" i="4" s="1"/>
  <c r="F25" i="4"/>
  <c r="E25" i="4"/>
  <c r="D25" i="4"/>
  <c r="F23" i="4"/>
  <c r="E23" i="4"/>
  <c r="D23" i="4"/>
  <c r="F20" i="4"/>
  <c r="F19" i="4" s="1"/>
  <c r="E20" i="4"/>
  <c r="E19" i="4" s="1"/>
  <c r="D20" i="4"/>
  <c r="F17" i="4"/>
  <c r="E17" i="4"/>
  <c r="D17" i="4"/>
  <c r="F14" i="4"/>
  <c r="F13" i="4" s="1"/>
  <c r="E14" i="4"/>
  <c r="E13" i="4" s="1"/>
  <c r="D14" i="4"/>
  <c r="F11" i="4"/>
  <c r="F10" i="4" s="1"/>
  <c r="E11" i="4"/>
  <c r="E10" i="4" s="1"/>
  <c r="D11" i="4"/>
  <c r="D10" i="4" s="1"/>
  <c r="C34" i="4" l="1"/>
  <c r="D34" i="4" s="1"/>
  <c r="C9" i="4"/>
  <c r="C33" i="4"/>
  <c r="C32" i="4" s="1"/>
  <c r="F33" i="4"/>
  <c r="F32" i="4" s="1"/>
  <c r="E16" i="4"/>
  <c r="E9" i="4" s="1"/>
  <c r="D38" i="4"/>
  <c r="F16" i="4"/>
  <c r="F9" i="4" s="1"/>
  <c r="E33" i="4"/>
  <c r="E32" i="4" s="1"/>
  <c r="D16" i="4"/>
  <c r="D51" i="4" s="1"/>
  <c r="C14" i="3" s="1"/>
  <c r="D13" i="4"/>
  <c r="F51" i="4" l="1"/>
  <c r="E14" i="3" s="1"/>
  <c r="E13" i="3" s="1"/>
  <c r="E12" i="3" s="1"/>
  <c r="E11" i="3" s="1"/>
  <c r="C51" i="4"/>
  <c r="E51" i="4"/>
  <c r="D14" i="3" s="1"/>
  <c r="D13" i="3" s="1"/>
  <c r="D12" i="3" s="1"/>
  <c r="D11" i="3" s="1"/>
  <c r="D10" i="3" s="1"/>
  <c r="D9" i="3" s="1"/>
  <c r="E10" i="3" l="1"/>
  <c r="E9" i="3" s="1"/>
  <c r="C13" i="3"/>
  <c r="C12" i="3" s="1"/>
  <c r="C11" i="3" s="1"/>
  <c r="C10" i="3" s="1"/>
  <c r="C9" i="3" s="1"/>
  <c r="D1" i="4" l="1"/>
  <c r="F1" i="1" l="1"/>
</calcChain>
</file>

<file path=xl/connections.xml><?xml version="1.0" encoding="utf-8"?>
<connections xmlns="http://schemas.openxmlformats.org/spreadsheetml/2006/main">
  <connection id="1" keepAlive="1" name="PRB_D_IF_Rep2" type="5" refreshedVersion="2" background="1" refreshOnLoad="1" saveData="1">
    <dbPr connection="Provider=SQLOLEDB.1;Persist Security Info=True;User ID=Admin;Initial Catalog=Budget14K;Data Source=KALININ;Use Procedure for Prepare=1;Auto Translate=True;Packet Size=4096;Workstation ID=405_SUKIYAZOVA;Use Encryption for Data=False;Tag with column collation when possible=False" command="select PRB_D_IF_Rep.Code, PRB_D_IF_Rep.Name, PRB_D_IF_Rep.SUMM  FROM PRB_D_IF_Rep  where UserCode=SUser_Name(SUser_ID()) order by PRB_D_IF_Rep.SORT"/>
  </connection>
</connections>
</file>

<file path=xl/sharedStrings.xml><?xml version="1.0" encoding="utf-8"?>
<sst xmlns="http://schemas.openxmlformats.org/spreadsheetml/2006/main" count="846" uniqueCount="336">
  <si>
    <t>"____" ________________________</t>
  </si>
  <si>
    <t>года</t>
  </si>
  <si>
    <t>Наименование показателя</t>
  </si>
  <si>
    <t>раздела</t>
  </si>
  <si>
    <t>подраздела</t>
  </si>
  <si>
    <t>целевой статьи</t>
  </si>
  <si>
    <t>вида расходов</t>
  </si>
  <si>
    <t>1</t>
  </si>
  <si>
    <t>3</t>
  </si>
  <si>
    <t>4</t>
  </si>
  <si>
    <t>5</t>
  </si>
  <si>
    <t>6</t>
  </si>
  <si>
    <t>8</t>
  </si>
  <si>
    <t>9</t>
  </si>
  <si>
    <t>10</t>
  </si>
  <si>
    <t>Раздел I. Бюджетные ассигнования по расходам областного бюджета</t>
  </si>
  <si>
    <t>на 2025 г.</t>
  </si>
  <si>
    <t>на 2026 г.</t>
  </si>
  <si>
    <t>на 2027 г.</t>
  </si>
  <si>
    <t>Администрация Недвиговского сельского поселения</t>
  </si>
  <si>
    <t>01</t>
  </si>
  <si>
    <t>03</t>
  </si>
  <si>
    <t>121</t>
  </si>
  <si>
    <t>04</t>
  </si>
  <si>
    <t>244</t>
  </si>
  <si>
    <t>247</t>
  </si>
  <si>
    <t>Расходы на выплаты по оплате труда работников органов местного самоуправления Недвиговского сельского поселения в рамках обеспечения функций Администрации Недвиговского сельского поселения(Фонд оплаты труда государственных (муниципальных) органов)(Заработная плата)</t>
  </si>
  <si>
    <t>8910000110</t>
  </si>
  <si>
    <t>212</t>
  </si>
  <si>
    <t>Расходы на выплаты по оплате труда работников органов местного самоуправления Недвиговского сельского поселения в рамках обеспечения функций Администрации Недвиговского сельского поселения(Взносы по обязательному социальному страхованию на выплаты денежного содержания и иные выплаты работникам государственных (муниципальных) органов)(Начисления на выплаты по оплате труда)</t>
  </si>
  <si>
    <t>129</t>
  </si>
  <si>
    <t>Расходы на выплаты по оплате труда работников органов местного самоуправления Недвиговского сельского поселения в рамках обеспечения функций Администрации Недвиговского сельского поселения(Поставка вооружения, военной и специальной техники и военно-технического имущества в рамках государственного оборонного заказа вне государственной программы вооружения)(Прочие выплаты)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</si>
  <si>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поселения(Прочая закупка товаров, работ и услуг)(Услуги связи)</t>
  </si>
  <si>
    <t>8910000190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</si>
  <si>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поселения(Прочая закупка товаров, работ и услуг)(Коммунальные услуги)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</si>
  <si>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поселения(Прочая закупка товаров, работ и услуг)(Работы, услуги по содержанию имущества)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</si>
  <si>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поселения(Прочая закупка товаров, работ и услуг)(Увеличение стоимости основных средств)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</si>
  <si>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поселения(Прочая закупка товаров, работ и услуг)(Увеличение стоимости материальных запасов)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</si>
  <si>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поселения(Закупка энергетических ресурсов)(Коммунальные услуги)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</si>
  <si>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поселения(Уплата налога на имущество организаций и земельного налога)(Прочие расходы)</t>
  </si>
  <si>
    <t>851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</si>
  <si>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поселения(Уплата прочих налогов, сборов)(Прочие расходы)</t>
  </si>
  <si>
    <t>852</t>
  </si>
  <si>
    <t>Расходы на обеспечение деятельности органов местного самоуправления Недвиговского сельского поселения в рамках обеспечения функций Администрации Недвиговского сельского поселения(Уплата иных платежей)(Прочие расходы)</t>
  </si>
  <si>
    <t>853</t>
  </si>
  <si>
    <t>8990072390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</si>
  <si>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Недвиговского сельского поселения(Прочая закупка товаров, работ и услуг)(Увеличение стоимости материальных запасов)</t>
  </si>
  <si>
    <t>9990085020</t>
  </si>
  <si>
    <t>540</t>
  </si>
  <si>
    <t>11</t>
  </si>
  <si>
    <t>Резервный фонд Администрации Недвиговского сельского поселения в рамках финансового обеспечение непредвиденных расходов непрограммных расходов органа местного самоуправления Недвиговского сельского поселения(Резервные средства)(Прочие расходы)</t>
  </si>
  <si>
    <t>9910090100</t>
  </si>
  <si>
    <t>870</t>
  </si>
  <si>
    <t>13</t>
  </si>
  <si>
    <t>Создание и развитие информационной и телекоммуникационной инфраструктуры, защита информации в рамках подпрограммы «Информационно-телекоммуникационная инфраструктура информационного общества, предоставление муниципальных услуг на ее основе» муниципальной программы Недвиговского сельского поселения «Информационное общество»(Прочая закупка товаров, работ и услуг)(Прочие работы, услуги)</t>
  </si>
  <si>
    <t>0610021100</t>
  </si>
  <si>
    <t>Реализация направления расходов по иным непрограммным мероприятиям в рамках обеспечения деятельности Администрации Недвиговского сельского поселения в рамках непрограммных расходов органа местного самоуправления Недвиговского сельского поселения(Прочая закупка товаров, работ и услуг)(Прочие работы, услуги)</t>
  </si>
  <si>
    <t>9990021270</t>
  </si>
  <si>
    <t>Расходы на передачу части полномочий по решению вопросов местного значения в соответствии с заключенными соглашениями в рамках непрограммных расходов органа местного самоуправления Недвиговского сельского поселения(Исполнение судебных актов Российской Федерации и мировых соглашений по возмещению причиненного вреда)(Прочие расходы)</t>
  </si>
  <si>
    <t>831</t>
  </si>
  <si>
    <t>9990085520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</si>
  <si>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района(Прочая закупка товаров, работ и услуг)(Увеличение стоимости материальных запасов)</t>
  </si>
  <si>
    <t>Условно утверждаемые расходы(Специальные расходы)(Прочие расходы)</t>
  </si>
  <si>
    <t>9990090110</t>
  </si>
  <si>
    <t>880</t>
  </si>
  <si>
    <t>02</t>
  </si>
  <si>
    <t>8990051180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</si>
  <si>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Недвиговского сельского поселения(Фонд оплаты труда государственных (муниципальных) органов)(Заработная плата)</t>
  </si>
  <si>
    <t>09</t>
  </si>
  <si>
    <t>осуществление дорожной деятельности в отношении автомобильных дорог местного значения(Прочая закупка товаров, работ и услуг)(Работы, услуги по содержанию имущества)</t>
  </si>
  <si>
    <t>0710085430</t>
  </si>
  <si>
    <t>05</t>
  </si>
  <si>
    <t>Содержание сетей уличного освещения поселения в рамках подпрограммы «Содержание сетей уличного освещения» муниципальной программы Недвиговского сельского поселения «Благоустройство территории Недвиговского сельского поселения»(Закупка энергетических ресурсов)(Коммунальные услуги)</t>
  </si>
  <si>
    <t>1010021180</t>
  </si>
  <si>
    <t>Выполнение мероприятий по содержанию мест захоронений поселения в рамках подпрограммы «Содержание мест захоронений поселения» муниципальной программы Недвиговского сельского поселения «Благоустройство территории Недвиговского сельского поселения»(Прочая закупка товаров, работ и услуг)(Работы, услуги по содержанию имущества)</t>
  </si>
  <si>
    <t>1030021200</t>
  </si>
  <si>
    <t>Выполнение мероприятий по благоустройству и уборке территории поселения в рамках подпрограммы «Благоустройство и уборка территории поселения» муниципальной программы Недвиговского сельского поселения «Благоустройство территории Недвиговского сельского поселения»(Прочая закупка товаров, работ и услуг)(Работы, услуги по содержанию имущества)</t>
  </si>
  <si>
    <t>1040021210</t>
  </si>
  <si>
    <t>Выполнение мероприятий по благоустройству и уборке территории поселения в рамках подпрограммы «Благоустройство и уборка территории поселения» муниципальной программы Недвиговского сельского поселения «Благоустройство территории Недвиговского сельского поселения»(Прочая закупка товаров, работ и услуг)(Увеличение стоимости основных средств)</t>
  </si>
  <si>
    <t>Выполнение мероприятий по благоустройству и уборке территории поселения в рамках подпрограммы «Благоустройство и уборка территории поселения» муниципальной программы Недвиговского сельского поселения «Благоустройство территории Недвиговского сельского поселения»(Прочая закупка товаров, работ и услуг)(Увеличение стоимости материальных запасов)</t>
  </si>
  <si>
    <t>07</t>
  </si>
  <si>
    <t>08</t>
  </si>
  <si>
    <t>0410000590</t>
  </si>
  <si>
    <t>111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</si>
  <si>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культуры»(Фонд оплаты труда учреждений)(Заработная плата)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</si>
  <si>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культуры»(Взносы по обязательному социальному страхованию на выплаты по оплате труда работников и иные выплаты работникам учреждений)(Начисления на выплаты по оплате труда)</t>
  </si>
  <si>
    <t>119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</si>
  <si>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культуры»(Прочая закупка товаров, работ и услуг)(Коммунальные услуги)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</si>
  <si>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культуры»(Прочая закупка товаров, работ и услуг)(Работы, услуги по содержанию имущества)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</si>
  <si>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культуры»(Прочая закупка товаров, работ и услуг)(Прочие работы, услуги)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</si>
  <si>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культуры»(Прочая закупка товаров, работ и услуг)(Увеличение стоимости основных средств)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</si>
  <si>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культуры»(Прочая закупка товаров, работ и услуг)(Увеличение стоимости материальных запасов)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</si>
  <si>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культуры»(Закупка энергетических ресурсов)(Коммунальные услуги)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</si>
  <si>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культуры»(Уплата налога на имущество организаций и земельного налога)(Прочие расходы)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</si>
  <si>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культуры»(Уплата иных платежей)(Прочие расходы)</t>
  </si>
  <si>
    <t>Создание и развитие информационной и телекоммуникационной инфраструктуры, защита информации в рамках подпрограммы «Информационно-телекоммуникационная инфраструктура информационного общества, предоставление муниципальных услуг на ее основе» муниципальной программы Недвиговского сельского поселения «Информационное общество»(Прочая закупка товаров, работ и услуг)(Услуги связи)</t>
  </si>
  <si>
    <t>Создание и развитие информационной и телекоммуникационной инфраструктуры, защита информации в рамках подпрограммы «Информационно-телекоммуникационная инфраструктура информационного общества, предоставление муниципальных услуг на ее основе» муниципальной программы Недвиговского сельского поселения «Информационное общество»(Прочая закупка товаров, работ и услуг)(Работы, услуги по содержанию имущества)</t>
  </si>
  <si>
    <t>9990021260</t>
  </si>
  <si>
    <t>Расходы на выплату пенсии за выслугу лет муниципальным служащим и лицам, замещающим муниципальные должности в рамках непрограммных расходов органа местного самоуправления Недвиговского сельского поселения(Иные пенсии, социальные доплаты к пенсиям)(Пенсии, пособия, выплачиваемые организациями сектора государственного управления)</t>
  </si>
  <si>
    <t>312</t>
  </si>
  <si>
    <t>0510021080</t>
  </si>
  <si>
    <t>12</t>
  </si>
  <si>
    <t>Мероприятия в сфере средств массовой информации и коммуникаций в рамках непрограммных расходов органа местного самоуправления Недвиговского сельского поселения(Прочая закупка товаров, работ и услуг)(Прочие работы, услуги)</t>
  </si>
  <si>
    <t>9990021220</t>
  </si>
  <si>
    <t>Итого</t>
  </si>
  <si>
    <t xml:space="preserve"> Распределение бюджетных ассигнований по разделам, подразделам, целевым статьям
                (муниципальным программам Недвиговского сельского поселения  и не программным направлениям деятельности),
    группам и подгруппам видов расходов классификации расходов бюджета на 2025 год и на плановый период 2026 и 2027 годов</t>
  </si>
  <si>
    <t>Код бюджетной классификации Российской Федерации</t>
  </si>
  <si>
    <t>НАЛОГОВЫЕ И НЕНАЛОГОВЫЕ ДОХОДЫ</t>
  </si>
  <si>
    <t>НАЛОГИ НА ПРИБЫЛЬ, ДОХОДЫ</t>
  </si>
  <si>
    <t>Налог на доходы физических лиц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</si>
  <si>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</si>
  <si>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</si>
  <si>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</si>
  <si>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</si>
  <si>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</si>
  <si>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физических лиц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</si>
  <si>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</si>
  <si>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</si>
  <si>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 ОТ ОКАЗАНИЯ ПЛАТНЫХ УСЛУГ И КОМПЕНСАЦИИ ЗАТРАТ ГОСУДАРСТВА</t>
  </si>
  <si>
    <t>Прочие доходы от компенсации затрат бюджетов сельских поселений</t>
  </si>
  <si>
    <t>ШТРАФЫ, САНКЦИИ, ВОЗМЕЩЕНИЕ УЩЕРБА</t>
  </si>
  <si>
    <t>БЕЗВОЗМЕЗДНЫЕ ПОСТУПЛЕНИЯ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</si>
  <si>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</si>
  <si>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</si>
  <si>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</si>
  <si>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</si>
  <si>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</si>
  <si>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</si>
  <si>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</si>
  <si>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</si>
  <si>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БЕЗВОЗМЕЗДНЫЕ ПОСТУПЛЕНИЯ</t>
  </si>
  <si>
    <t xml:space="preserve">           (тыс. рублей)</t>
  </si>
  <si>
    <t>Код БК РФ</t>
  </si>
  <si>
    <t>Наименование</t>
  </si>
  <si>
    <t>2026 год</t>
  </si>
  <si>
    <t>Плановый период</t>
  </si>
  <si>
    <t>2027 год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</si>
  <si>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</si>
  <si>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</si>
  <si>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</si>
  <si>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</si>
  <si>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</si>
  <si>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</si>
  <si>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</si>
  <si>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</si>
  <si>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</si>
  <si>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</si>
  <si>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01 05 02 01 10 0000 510</t>
  </si>
  <si>
    <t>Увеличение прочих остатков денежных средств бюджетов сельских поселений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</si>
  <si>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</si>
  <si>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</si>
  <si>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</si>
  <si>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</si>
  <si>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</si>
  <si>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</si>
  <si>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01 05 02 01 10 0000 610</t>
  </si>
  <si>
    <t>Уменьшение прочих остатков денежных средств бюджетов сельских поселений</t>
  </si>
  <si>
    <t>Всего источники внутреннего финансирования дефицита бюджета сельского поселения</t>
  </si>
  <si>
    <t xml:space="preserve">Приложение №2
к проекту решения Собрания депутатов Недвиговского сельского поселения
                                                                              «О бюджете Недвиговского сельского поселения
                                                               Мясниковского района на 2025 год и на плановый период 2026 и 2027 годов»
от .________________.2025 г. № __-
</t>
  </si>
  <si>
    <t xml:space="preserve">Наименование </t>
  </si>
  <si>
    <t>2025 год</t>
  </si>
  <si>
    <t>1 00 00000 00 0000 000</t>
  </si>
  <si>
    <t>1 01 00000 00 0000 000</t>
  </si>
  <si>
    <t>1 01 02000 01 0000 110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</si>
  <si>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</si>
  <si>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</si>
  <si>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1 05 00000 00 0000 000</t>
  </si>
  <si>
    <t xml:space="preserve">НАЛОГИ НА СОВОКУПНЫЙ ДОХОД
</t>
  </si>
  <si>
    <t>1 05 03000 01 0000 110</t>
  </si>
  <si>
    <t>1 05 03010 01 0000 110</t>
  </si>
  <si>
    <t>1 06 00000 00 0000 000</t>
  </si>
  <si>
    <t>1 06 01000 00 0000 110</t>
  </si>
  <si>
    <t>1 06 01030 10 0000 110</t>
  </si>
  <si>
    <t>1 06 06000 00 0000 110</t>
  </si>
  <si>
    <t>1 06 06030 00 0000 110</t>
  </si>
  <si>
    <t xml:space="preserve">Земельный налог с организаций </t>
  </si>
  <si>
    <t>1 06 06033 10 0000 110</t>
  </si>
  <si>
    <t>Земельный налог с организаций, обладающих земельным участком, расположенным в границах сельских  поселений</t>
  </si>
  <si>
    <t>1 06 06040 00 0000 110</t>
  </si>
  <si>
    <t>1 11 00000 00 0000 000</t>
  </si>
  <si>
    <t>1 11 05035 10 0000 120</t>
  </si>
  <si>
    <t>1 13 0000 00 00000 000</t>
  </si>
  <si>
    <t>1 13 02995 10 0000 130</t>
  </si>
  <si>
    <t>1 16 00000 00 0000 000</t>
  </si>
  <si>
    <t xml:space="preserve">1 16 02000 02 0000 140
</t>
  </si>
  <si>
    <t xml:space="preserve">Административные штрафы, установленные законами субъектов Российской Федерации об административных правонарушениях
</t>
  </si>
  <si>
    <t>1 16 02020 02 0000 140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</si>
  <si>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
</t>
  </si>
  <si>
    <t>1 1715030100000150</t>
  </si>
  <si>
    <t xml:space="preserve">Инициативные платежи, зачисляемые в бюджеты сельских поселений </t>
  </si>
  <si>
    <t>1 1710000100000150</t>
  </si>
  <si>
    <t>Инициативные платежи</t>
  </si>
  <si>
    <t>2 00 00000 00 0000 000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</si>
  <si>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</si>
  <si>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</si>
  <si>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</si>
  <si>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2 02 15001 00 0000 150</t>
  </si>
  <si>
    <t xml:space="preserve">Дотации на выравнивание бюджетной обеспеченности 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</si>
  <si>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</si>
  <si>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</si>
  <si>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2 02 16002 10 0000 150</t>
  </si>
  <si>
    <t>2 02 03000 00 0000 150</t>
  </si>
  <si>
    <t>2 02 30024 00 0000 150</t>
  </si>
  <si>
    <t>2 02 30024 10 0000 150</t>
  </si>
  <si>
    <t>2 02 35118 00 0000 150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</si>
  <si>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</si>
  <si>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2 02 35118 10 0000 150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</si>
  <si>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</si>
  <si>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>2 02 40000 00 0000 150</t>
  </si>
  <si>
    <t>2 02 40014 00 0000 150</t>
  </si>
  <si>
    <t>2 02 40014 10 0000 150</t>
  </si>
  <si>
    <t>2 02 25555 10 0000 150</t>
  </si>
  <si>
    <t>Субсидии бюджетам сельских поселений на реализацию программ формирования современной городской среды</t>
  </si>
  <si>
    <t>2 02 49999 00 0000 150</t>
  </si>
  <si>
    <t>2 02 49999 10 0000 150</t>
  </si>
  <si>
    <t>Прочие межбюджетные трансферты, передаваемые бюджетам сельских поселений</t>
  </si>
  <si>
    <t>2 07 0503 010 0000150</t>
  </si>
  <si>
    <t>Прочие безвозмездные поступление</t>
  </si>
  <si>
    <t>Всего доходов</t>
  </si>
  <si>
    <t>О.И.Локтионова</t>
  </si>
  <si>
    <t>Объем поступлений доходов  бюджета Недиговского сельского поселения</t>
  </si>
  <si>
    <t>Мясниковского района на 2025 год и на плановый период 2026 и 2027 годов.</t>
  </si>
  <si>
    <t>Расходы на передачу части полномочий по решению вопросов местного значения в соответствии с заключенными соглашениями в рамках непрограммных расходов органа местного самоуправления Недвиговского сельского поселения(Иные межбюджетные трансферты)(Прочие расходы)</t>
  </si>
  <si>
    <t>Проведение выборов в представительные органы муниципального образования(Прочая закупка товаров, работ и услуг)(Прочие работы, услуги)</t>
  </si>
  <si>
    <t>9190090350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</si>
  <si>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Недвиговского сельского поселения(Иные выплаты государственных (муниципальных) органов привлекаемым лицам)(Начисления на выплаты по оплате труда)</t>
  </si>
  <si>
    <t>123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</si>
  <si>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Недвиговского сельского поселения(Прочая закупка товаров, работ и услуг)(Увеличение стоимости материальных запасов)</t>
  </si>
  <si>
    <t>Выполнение мероприятий по благоустройству и уборке территории поселения в рамках подпрограммы «Благоустройство и уборка территории поселения» муниципальной программы Недвиговского сельского поселения «Благоустройство территории Недвиговского сельского поселения»(Прочая закупка товаров, работ и услуг)(Прочие работы, услуги)</t>
  </si>
  <si>
    <t>Физкультурные и массовые спортивные мероприятия в рамках подпрограммы «Развитие физической культуры и массового спорта Недвиговского сельского поселения» муниципальной программы Недвиговского сельского поселения «Развитие физической культуры и спорта»(Прочая закупка товаров, работ и услуг)(Увеличение стоимости материальных запасов)</t>
  </si>
  <si>
    <t>к Решению собрания депутатов Недвиговского сельского поселение Мясниковского района</t>
  </si>
  <si>
    <t xml:space="preserve">«О бюджете Недвиговского сельского поселения </t>
  </si>
  <si>
    <t xml:space="preserve">на 2025 год и </t>
  </si>
  <si>
    <t xml:space="preserve">на плановый период 2026 и 2027 годов» </t>
  </si>
  <si>
    <t>Ведомственная структура расходов бюджета Недвиговского сельского поселение Мясниковского района</t>
  </si>
  <si>
    <t xml:space="preserve"> 2025 год и на плановый период 2026 и 2027год»  </t>
  </si>
  <si>
    <t>Мин</t>
  </si>
  <si>
    <t>ОБЩЕГОСУДАРСТВЕННЫЕ ВОПРОСЫ</t>
  </si>
  <si>
    <t>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</si>
  <si>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</si>
  <si>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выплаты по оплате труда работников органа местного самоуправления Недвиговского сельского поселения в рамках обеспечения деятельности Администрации Недвиговского сельского поселения</t>
  </si>
  <si>
    <t>Расходы на выплаты по оплате труда работников органа местного самоуправления Недвиговского сельского поселения в рамках обеспечения деятельности Администрации Недвиговского сельского поселения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</si>
  <si>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выплаты персоналу государственных (муниципальных) органов</t>
  </si>
  <si>
    <t>Расходы на обеспечение функций органа местного самоуправления Недвиговского сельского поселения в рамках обеспечения деятельности Администрации Недвиговского сельского поселения</t>
  </si>
  <si>
    <t>Расходы на обеспечение функций органа местного самоуправления Недвиговского сельского поселения в рамках обеспечения деятельности Администрации Недвиговского сельского поселения (Закупка товаров, работ и услуг для обеспечения государственных (муниципальных) нужд)</t>
  </si>
  <si>
    <t>Иные закупки товаров, работ и услуг для обеспечения государственных (муниципальных) нужд</t>
  </si>
  <si>
    <t>Расходы на обеспечение функций органа местного самоуправления Недвиговского сельского поселения в рамках обеспечения деятельности Администрации Недвиговского сельского поселения (Иные бюджетные ассигнования)</t>
  </si>
  <si>
    <t>Закупка энергетических ресурсов</t>
  </si>
  <si>
    <t>Расходы на осуществление полномочий по определению в соответствии с частью 1 статьи 11.2 Областного закона от 25 октября 2002 года № 273 - ЗС "Об административных правонарушениях" перечня должностных лиц , уполномоченных составлять протоколы об административных правонарушениях в рамках непрограммных расходов органа местного самоуправления Недвиговского сельского поселения</t>
  </si>
  <si>
    <t>Расходы на осуществление полномочий по определению в соответствии с частью 1 статьи 11.2 Областного закона от 25 октября 2002 года № 273 - ЗС "Об административных правонарушениях" перечня должностных лиц , уполномоченных составлять протоколы об административных правонарушениях в рамках непрограммных расходов органа местного самоуправления Недвиговского сельского поселения (Закупка товаров, работ и услуг для обеспечения государственных (муниципальных) нужд)</t>
  </si>
  <si>
    <t>Расходы на передачу части полномочий по решению вопросов местного значения в соответствии с заключенными соглашениями в рамках непрограммных расходов органа местного самоуправления Недвиговского сельского поселения</t>
  </si>
  <si>
    <t>Расходы на передачу части полномочий по решению вопросов местного значения в соответствии с заключенными соглашениями в рамках непрограммных расходов органа местного самоуправления Недвиговского сельского поселения (Межбюджетные трансферты)</t>
  </si>
  <si>
    <t>Уплата налогов, сборов и иных платежей</t>
  </si>
  <si>
    <t>Уплата налога на имущество организаций и земельного налога</t>
  </si>
  <si>
    <t>Уплата иных платежей</t>
  </si>
  <si>
    <t>Резервные фонды</t>
  </si>
  <si>
    <t>Резервный фонд Администрации Недвиговского сельского поселения в рамках финансового обеспечение непредвиденных расходов непрограммных расходов органа местного самоуправления Недвиговского сельского поселения</t>
  </si>
  <si>
    <t>Резервный фонд Администрации Недвиговского сельского поселения в рамках финансового обеспечение непредвиденных расходов непрограммных расходов органа местного самоуправления Недвиговского сельского поселения (Иные бюджетные ассигнования)</t>
  </si>
  <si>
    <t>Резервные средства</t>
  </si>
  <si>
    <t>Другие общегосударственные вопросы</t>
  </si>
  <si>
    <t>Создание и развитие информационной и телекоммуникационной инфраструктуры, защита информации в рамках подпрограммы «Информационно-телекоммуникационная инфраструктура информационного общества, предоставление муниципальных услуг на ее основе» муниципальной программы Недвиговского сельского поселения «Информационное общество»</t>
  </si>
  <si>
    <t>06.1.00.21100</t>
  </si>
  <si>
    <t>Создание и развитие информационной и телекоммуникационной инфраструктуры, защита информации в рамках подпрограммы «Информационно-телекоммуникационная инфраструктура информационного общества, предоставление муниципальных услуг на ее основе» муниципальной программы Недвиговского сельского поселения «Информационное общество» (Закупка товаров, работ и услуг для обеспечения государственных (муниципальных) нужд)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</si>
  <si>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</si>
  <si>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</si>
  <si>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Реализация направления расходов по иным непрограммным мероприятиям в рамках обеспечения деятельности Администрации Недвиговского сельского поселения в рамках непрограммных расходов органа местного самоуправления Недвиговского сельского поселения (Закупка товаров, работ и услуг для обеспечения государственных (муниципальных) нужд)</t>
  </si>
  <si>
    <t>99.9.00.21270</t>
  </si>
  <si>
    <t xml:space="preserve">Осуществленее межмуниципального сотрудничество </t>
  </si>
  <si>
    <t>Расходы на выполнение части полномочий по предоставлению муниципальных услуг в сфере градостроительства в соответствии с заключенными соглашениями в рамках непрограммных расходов органа местного самоуправления Недвиговского сельского поселения</t>
  </si>
  <si>
    <t>Расходы на выполнение части полномочий по предоставлению муниципальных услуг в сфере градостроительства в соответствии с заключенными соглашениями в рамках непрограммных расходов органа местного самоуправления Недвиговского сельского поселения (Закупка товаров, работ и услуг для обеспечения государственных (муниципальных) нужд)</t>
  </si>
  <si>
    <t>Условно утвержденные расходы в рамках непрограммных расходов органа местного самоуправления Недвиговского сельского поселения</t>
  </si>
  <si>
    <t>Условно утвержденные расходы в рамках непрограммных расходов органа местного самоуправления Недвиговского сельского поселения (Иные бюджетные ассигнования)</t>
  </si>
  <si>
    <t>Специальные расходы</t>
  </si>
  <si>
    <t>НАЦИОНАЛЬНАЯ ОБОРОНА</t>
  </si>
  <si>
    <t>Мобилизационная и вневойсковая подготовка</t>
  </si>
  <si>
    <t>Расходы на осуществление первичного воинского учета на территориях, где отсутствуют военные комиссариаты в рамках непрограммных расходов органа местного самоуправления Недвиговского сельского поселения</t>
  </si>
  <si>
    <t>Расходы на осуществление первичного воинского учета на территориях, где отсутствуют военные комиссариаты в рамках непрограммных расходов органа местного самоуправления Недвиговского сельского поселения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</si>
  <si>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>НАЦИ</t>
    </r>
    <r>
      <rPr>
        <b/>
        <sz val="16"/>
        <color rgb="FF000000"/>
        <rFont val="Times New Roman"/>
        <family val="1"/>
        <charset val="204"/>
      </rPr>
      <t>ОНАЛЬНАЯ ЭКОНОМИКА</t>
    </r>
  </si>
  <si>
    <t>Дорожное хозяйство (дорожные фонды)</t>
  </si>
  <si>
    <t>Осуществление дорожной деятельности в отношении автомобильных дорог местного значения в рамках подпрограммы "Развитие сети автомобильных дорог общего пользования" муниципальной программы Недвиговского сельского поселения "Развитие транспортной системы"</t>
  </si>
  <si>
    <t>Осуществление дорожной деятельности в отношении автомобильных дорог местного значения в рамках подпрограммы "Развитие сети автомобильных дорог общего пользования" муниципальной программы Недвиговского сельского поселения "Развитие транспортной системы" (Закупка товаров, работ и услуг для обеспечения государственных (муниципальных) нужд)</t>
  </si>
  <si>
    <t>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</si>
  <si>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>07.1.00.S3460</t>
  </si>
  <si>
    <t>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 (Закупка товаров, работ и услуг для обеспечения государственных (муниципальных) нужд)</t>
  </si>
  <si>
    <t>07.1.00.S3470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</si>
  <si>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</t>
  </si>
  <si>
    <t>07.1.00.S3490</t>
  </si>
  <si>
    <t xml:space="preserve">Капитальный ремонт муниципальных объектов транспортной инфраструктуры </t>
  </si>
  <si>
    <t>07.1.R1.S4800</t>
  </si>
  <si>
    <t>07.1.R1.S4802</t>
  </si>
  <si>
    <t>ЖИЛИЩНО-КОММУНАЛЬНОЕ ХОЗЯЙСТВО</t>
  </si>
  <si>
    <t>Благоустройство</t>
  </si>
  <si>
    <t>Выполнение мероприятий по содержанию мест захоронений поселения в рамках подпрограммы «Содержание мест захоронений поселения» муниципальной программы Недвиговского сельского поселения «Благоустройство территории Недвиговского сельского поселения»</t>
  </si>
  <si>
    <t>10.3.00.21200</t>
  </si>
  <si>
    <t>Выполнение мероприятий по содержанию мест захоронений поселения в рамках подпрограммы «Содержание мест захоронений поселения» муниципальной программы Недвиговского сельского поселения «Благоустройство территории Недвиговского сельского поселения» (Закупка товаров, работ и услуг для обеспечения государственных (муниципальных) нужд)</t>
  </si>
  <si>
    <t>(Закупка товаров, работ и услуг для обеспечения государственных (муниципальных) нужд)</t>
  </si>
  <si>
    <t>10.4.00.21210</t>
  </si>
  <si>
    <t>Выполнение мероприятий по благоустройству и уборке территории поселения в рамках подпрограммы «Благоустройство и уборка территории поселения» муниципальной программы Недвиговского сельского поселения «Благоустройство территории Недвиговского сельского поселения» (Закупка товаров, работ и услуг для обеспечения государственных (муниципальных) нужд)</t>
  </si>
  <si>
    <t xml:space="preserve">Содержание сетей уличного освещения поселения в рамках подпрограммы «Содержание сетей уличного освещения» муниципальной программы Недвиговского сельского поселения «Благоустройство территории Недвиговского сельского поселения»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</si>
  <si>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Недвиговского сельского поселения» муниципальной программы Недвиговского сельского поселения «Формирование современной среды на территории Недвиговского сельского поселения» Мира 1б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</si>
  <si>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Недвиговского сельского поселения» муниципальной программы Недвиговского сельского поселения «Формирование современной среды на территории Недвиговского сельского поселения» Мира 3а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</si>
  <si>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Недвиговского сельского поселения» муниципальной программы Недвиговского сельского поселения «Формирование современной среды на территории Недвиговского сельского поселения» Ленина 2в</t>
  </si>
  <si>
    <t>ОБРАЗОВАНИЕ</t>
  </si>
  <si>
    <t>Профессиональная подготовка, переподготовка и повышение квалификации</t>
  </si>
  <si>
    <t>Реализация направления расходов по иным непрограммным мероприятиям в рамках обеспечения деятельности Администрации Недвиговского сельского поселения в рамках непрограммных расходов органа местного самоуправления Недвиговского сельского поселения</t>
  </si>
  <si>
    <t>КУЛЬТУРА, КИНЕМАТОГРАФИЯ</t>
  </si>
  <si>
    <t>Культура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</si>
  <si>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</t>
  </si>
  <si>
    <t>04.1.00.00590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</si>
  <si>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</si>
  <si>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выплаты персоналу казенных учреждений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</si>
  <si>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 (Закупка товаров, работ и услуг для обеспечения государственных (муниципальных) нужд)</t>
  </si>
  <si>
    <t>Обеспечение деятельности (оказание услуг) МКУК «Дом культуры Недвиговского сельского поселения» в рамках подпрограммы «Развитие культуры» муниципальной программы Недвиговского сельского поселения «Развитие культуры» (Иные бюджетные ассигнования)</t>
  </si>
  <si>
    <t>Мероприятия по организации и проведению конкурсов, торжественных мероприятий и других мероприятий в области культуры в рамках подпрограммы «Развитие культуры» муниципальной программы Недвиговского сельского поселения «Развитие культуры»</t>
  </si>
  <si>
    <t>04.1.00.21070</t>
  </si>
  <si>
    <t>Мероприятия по организации и проведению конкурсов, торжественных мероприятий и других мероприятий в области культуры в рамках подпрограммы «Развитие культуры» муниципальной программы Недвиговского сельского поселения «Развитие культуры» (Закупка товаров, работ и услуг для обеспечения государственных (муниципальных) нужд)</t>
  </si>
  <si>
    <t>СОЦИАЛЬНАЯ ПОЛИТИКА</t>
  </si>
  <si>
    <t>Пенсионное обеспечение</t>
  </si>
  <si>
    <t>Расходы на выплату пенсии за выслугу лет муниципальным служащим и лицам, замещающим муниципальные должности в рамках непрограммных расходов органа местного самоуправления Недвиговского сельского поселения</t>
  </si>
  <si>
    <t>99.9.00.21260</t>
  </si>
  <si>
    <t>Расходы на выплату пенсии за выслугу лет муниципальным служащим и лицам, замещающим муниципальные должности в рамках непрограммных расходов органа местного самоуправления Недвиговского сельского поселения (Социальное обеспечение и иные выплаты населению)</t>
  </si>
  <si>
    <t>Публичные нормативные социальные выплаты гражданам</t>
  </si>
  <si>
    <t>ФИЗИЧЕСКАЯ КУЛЬТУРА И СПОРТ</t>
  </si>
  <si>
    <t>Массовый спорт</t>
  </si>
  <si>
    <t>Физкультурные и массовые спортивные мероприятия в рамках подпрограммы «Развитие физической культуры и массового спорта Недвиговского сельского поселения» муниципальной программы Недвиговского сельского поселения «Развитие физической культуры и спорта»</t>
  </si>
  <si>
    <t>05.1.00.21080</t>
  </si>
  <si>
    <t>Физкультурные и массовые спортивные мероприятия в рамках подпрограммы «Развитие физической культуры и массового спорта Недвиговского сельского поселения» муниципальной программы Недвиговского сельского поселения «Развитие физической культуры и спорта» (Закупка товаров, работ и услуг для обеспечения государственных (муниципальных) нужд)</t>
  </si>
  <si>
    <t>СРЕДСТВА МАССОВОЙ ИНФОРМАЦИИ</t>
  </si>
  <si>
    <t>Другие вопросы в области средств массовой информации</t>
  </si>
  <si>
    <t>Мероприятия в сфере средств массовой информации и коммуникаций в рамках непрограммных расходов органа местного самоуправления Недвиговского сельского поселения</t>
  </si>
  <si>
    <t>99.9.00.21220</t>
  </si>
  <si>
    <t>Мероприятия в сфере средств массовой информации и коммуникаций в рамках непрограммных расходов органа местного самоуправления Недвиговского сельского поселения (Закупка товаров, работ и услуг для обеспечения государственных (муниципальных) нужд)</t>
  </si>
  <si>
    <t>Всего</t>
  </si>
  <si>
    <t>Председатель собрания депутатов -</t>
  </si>
  <si>
    <t>глава Недвиговского сельского поселения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</si>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</sst>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"/>
    <numFmt numFmtId="165" formatCode="?"/>
    <numFmt numFmtId="166" formatCode="_-* #,##0.0\ _₽_-;\-* #,##0.0\ _₽_-;_-* &quot;-&quot;??\ _₽_-;_-@_-"/>
  </numFmts>
  <fonts count="25" x14ac:knownFonts="1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0"/>
      <name val="Times New Roman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42"/>
      <name val="Times New Roman"/>
      <family val="1"/>
      <charset val="204"/>
    </font>
    <font>
      <b/>
      <sz val="10"/>
      <name val="Times New Roman"/>
    </font>
    <font>
      <sz val="10"/>
      <name val="Times New Roman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2" fillId="0" borderId="4">
      <alignment horizontal="left" wrapText="1" indent="2"/>
    </xf>
    <xf numFmtId="4" fontId="22" fillId="0" borderId="4">
      <alignment horizontal="right"/>
    </xf>
  </cellStyleXfs>
  <cellXfs count="111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/>
    <xf numFmtId="49" fontId="1" fillId="0" borderId="0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/>
    <xf numFmtId="164" fontId="9" fillId="0" borderId="1" xfId="0" applyNumberFormat="1" applyFont="1" applyBorder="1" applyAlignment="1">
      <alignment vertical="top"/>
    </xf>
    <xf numFmtId="164" fontId="9" fillId="0" borderId="1" xfId="0" applyNumberFormat="1" applyFont="1" applyFill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right" vertical="top"/>
    </xf>
    <xf numFmtId="164" fontId="2" fillId="0" borderId="0" xfId="0" applyNumberFormat="1" applyFont="1"/>
    <xf numFmtId="0" fontId="9" fillId="0" borderId="1" xfId="0" applyFont="1" applyBorder="1" applyAlignment="1">
      <alignment horizontal="left" vertical="top"/>
    </xf>
    <xf numFmtId="0" fontId="9" fillId="0" borderId="3" xfId="0" applyFont="1" applyBorder="1" applyAlignment="1">
      <alignment vertical="top" wrapText="1"/>
    </xf>
    <xf numFmtId="1" fontId="9" fillId="0" borderId="1" xfId="0" applyNumberFormat="1" applyFont="1" applyBorder="1" applyAlignment="1">
      <alignment horizontal="left" vertical="top"/>
    </xf>
    <xf numFmtId="0" fontId="9" fillId="0" borderId="0" xfId="0" applyFont="1" applyAlignment="1">
      <alignment wrapText="1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/>
    <xf numFmtId="49" fontId="9" fillId="0" borderId="1" xfId="0" applyNumberFormat="1" applyFont="1" applyBorder="1" applyAlignment="1">
      <alignment horizontal="left"/>
    </xf>
    <xf numFmtId="4" fontId="6" fillId="0" borderId="1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left" vertical="top" wrapText="1"/>
    </xf>
    <xf numFmtId="0" fontId="5" fillId="0" borderId="0" xfId="0" applyFont="1"/>
    <xf numFmtId="164" fontId="5" fillId="0" borderId="0" xfId="0" applyNumberFormat="1" applyFont="1"/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vertical="top" wrapText="1"/>
    </xf>
    <xf numFmtId="43" fontId="8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 wrapText="1"/>
    </xf>
    <xf numFmtId="43" fontId="0" fillId="0" borderId="1" xfId="0" applyNumberFormat="1" applyBorder="1"/>
    <xf numFmtId="49" fontId="11" fillId="0" borderId="1" xfId="0" applyNumberFormat="1" applyFont="1" applyBorder="1" applyAlignment="1" applyProtection="1">
      <alignment horizontal="left" vertical="center" wrapText="1"/>
    </xf>
    <xf numFmtId="164" fontId="11" fillId="0" borderId="1" xfId="0" applyNumberFormat="1" applyFont="1" applyBorder="1" applyAlignment="1" applyProtection="1">
      <alignment vertical="center" wrapText="1"/>
    </xf>
    <xf numFmtId="165" fontId="12" fillId="0" borderId="1" xfId="0" applyNumberFormat="1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164" fontId="12" fillId="0" borderId="1" xfId="0" applyNumberFormat="1" applyFont="1" applyBorder="1" applyAlignment="1" applyProtection="1">
      <alignment vertical="center" wrapText="1"/>
    </xf>
    <xf numFmtId="0" fontId="6" fillId="0" borderId="0" xfId="0" applyFont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8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applyFont="1"/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horizontal="justify" vertical="center"/>
    </xf>
    <xf numFmtId="0" fontId="19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3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center"/>
    </xf>
    <xf numFmtId="43" fontId="15" fillId="0" borderId="1" xfId="0" applyNumberFormat="1" applyFont="1" applyBorder="1" applyAlignment="1">
      <alignment horizontal="center" vertical="center"/>
    </xf>
    <xf numFmtId="166" fontId="21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16" fillId="0" borderId="4" xfId="1" applyNumberFormat="1" applyFont="1" applyProtection="1">
      <alignment horizontal="left" wrapText="1" indent="2"/>
    </xf>
    <xf numFmtId="166" fontId="20" fillId="0" borderId="1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justify" vertical="center"/>
    </xf>
    <xf numFmtId="0" fontId="19" fillId="0" borderId="6" xfId="0" applyFont="1" applyBorder="1" applyAlignment="1">
      <alignment horizontal="justify" vertical="center"/>
    </xf>
    <xf numFmtId="49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43" fontId="15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/>
    </xf>
    <xf numFmtId="166" fontId="21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3" fontId="13" fillId="0" borderId="0" xfId="0" applyNumberFormat="1" applyFont="1" applyBorder="1" applyAlignment="1">
      <alignment vertical="center" wrapText="1"/>
    </xf>
    <xf numFmtId="166" fontId="13" fillId="0" borderId="0" xfId="0" applyNumberFormat="1" applyFont="1" applyBorder="1" applyAlignment="1">
      <alignment vertical="center" wrapText="1"/>
    </xf>
    <xf numFmtId="43" fontId="0" fillId="0" borderId="0" xfId="0" applyNumberFormat="1" applyFont="1" applyBorder="1"/>
    <xf numFmtId="166" fontId="0" fillId="0" borderId="0" xfId="0" applyNumberFormat="1" applyFont="1" applyBorder="1"/>
    <xf numFmtId="0" fontId="0" fillId="0" borderId="0" xfId="0" applyFont="1" applyBorder="1"/>
    <xf numFmtId="43" fontId="0" fillId="0" borderId="0" xfId="0" applyNumberFormat="1" applyFont="1"/>
    <xf numFmtId="0" fontId="13" fillId="0" borderId="0" xfId="0" applyFont="1" applyAlignment="1">
      <alignment horizontal="right" vertical="center" wrapText="1"/>
    </xf>
    <xf numFmtId="166" fontId="20" fillId="0" borderId="0" xfId="0" applyNumberFormat="1" applyFont="1" applyBorder="1" applyAlignment="1">
      <alignment horizontal="center" vertical="center"/>
    </xf>
    <xf numFmtId="0" fontId="24" fillId="0" borderId="0" xfId="0" applyFont="1"/>
  </cellXfs>
  <cellStyles count="3">
    <cellStyle name="xl68" xfId="2"/>
    <cellStyle name="xl87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AppSbr2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ссигнования"/>
      <sheetName val="Лимиты"/>
      <sheetName val="Источники"/>
    </sheetNames>
    <sheetDataSet>
      <sheetData sheetId="0" refreshError="1">
        <row r="1">
          <cell r="F1" t="str">
            <v xml:space="preserve">    Приложение 3
 к проекту решения Собрания депутатов Недвиговского
сельского поселения «О бюджете Недвиговского сельского 
                                                                                   поселения Мясниковского района на 2025 год и на плановый 
период 2026 и 2027 годов»
от хх.11.2025  № ххх 
</v>
          </cell>
        </row>
      </sheetData>
      <sheetData sheetId="1" refreshError="1"/>
      <sheetData sheetId="2" refreshError="1"/>
    </sheetDataSet>
  </externalBook>
</externalLink>
</file>

<file path=xl/queryTables/queryTable1.xml><?xml version="1.0" encoding="utf-8"?>
<queryTable xmlns="http://schemas.openxmlformats.org/spreadsheetml/2006/main" name="PRB_D_IF_Rep_1" refreshOnLoad="1" connectionId="1" autoFormatId="16" applyNumberFormats="0" applyBorderFormats="0" applyFontFormats="1" applyPatternFormats="1" applyAlignmentFormats="0" applyWidthHeightFormats="0">
  <queryTableRefresh headersInLastRefresh="0" nextId="9">
    <queryTableFields count="3">
      <queryTableField id="2" name="Name"/>
      <queryTableField id="1" name="Code"/>
      <queryTableField id="3" dataBound="0" fillFormulas="1"/>
    </queryTableFields>
    <queryTableDeletedFields count="1">
      <deletedField name="SUMM"/>
    </queryTableDeletedFields>
  </queryTableRefresh>
</query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49" workbookViewId="0">
      <selection activeCell="F13" sqref="F13"/>
    </sheetView>
  </sheetViews>
  <sheetFormatPr defaultRowHeight="12.75" x14ac:dyDescent="0.2"/>
  <cols>
    <col min="1" max="1" width="70" customWidth="1"/>
    <col min="2" max="2" width="49.42578125" customWidth="1"/>
    <col min="3" max="3" width="12" hidden="1" customWidth="1"/>
    <col min="4" max="6" width="30.7109375" customWidth="1"/>
  </cols>
  <sheetData>
    <row r="1" spans="1:6" ht="75.75" customHeight="1" x14ac:dyDescent="0.2">
      <c r="D1" s="55" t="str">
        <f>[1]Ассигнования!$F$1</f>
        <v xml:space="preserve">    Приложение 3
 к проекту решения Собрания депутатов Недвиговского
сельского поселения «О бюджете Недвиговского сельского 
                                                                                   поселения Мясниковского района на 2025 год и на плановый 
период 2026 и 2027 годов»
от хх.11.2025  № ххх 
</v>
      </c>
      <c r="E1" s="55"/>
      <c r="F1" s="55"/>
    </row>
    <row r="4" spans="1:6" ht="18.75" x14ac:dyDescent="0.2">
      <c r="A4" s="53" t="s">
        <v>220</v>
      </c>
      <c r="B4" s="54"/>
      <c r="C4" s="54"/>
      <c r="D4" s="54"/>
      <c r="E4" s="54"/>
      <c r="F4" s="54"/>
    </row>
    <row r="5" spans="1:6" ht="33.75" customHeight="1" x14ac:dyDescent="0.3">
      <c r="A5" s="52" t="s">
        <v>221</v>
      </c>
      <c r="B5" s="52"/>
      <c r="C5" s="52"/>
      <c r="D5" s="52"/>
      <c r="E5" s="52"/>
      <c r="F5" s="52"/>
    </row>
    <row r="7" spans="1:6" ht="37.5" x14ac:dyDescent="0.2">
      <c r="A7" s="19" t="s">
        <v>159</v>
      </c>
      <c r="B7" s="19" t="s">
        <v>106</v>
      </c>
      <c r="C7" s="19" t="s">
        <v>160</v>
      </c>
      <c r="D7" s="19">
        <v>2025</v>
      </c>
      <c r="E7" s="19" t="s">
        <v>134</v>
      </c>
      <c r="F7" s="19" t="s">
        <v>136</v>
      </c>
    </row>
    <row r="8" spans="1:6" ht="18.75" x14ac:dyDescent="0.2">
      <c r="A8" s="19">
        <v>2</v>
      </c>
      <c r="B8" s="20">
        <v>1</v>
      </c>
      <c r="C8" s="19">
        <v>3</v>
      </c>
      <c r="D8" s="19"/>
      <c r="E8" s="19">
        <v>3</v>
      </c>
      <c r="F8" s="19">
        <v>3</v>
      </c>
    </row>
    <row r="9" spans="1:6" ht="18.75" x14ac:dyDescent="0.2">
      <c r="A9" s="22" t="s">
        <v>107</v>
      </c>
      <c r="B9" s="21" t="s">
        <v>161</v>
      </c>
      <c r="C9" s="15">
        <f>SUM(C10+C16+C27+C13+C23+C25)+C30</f>
        <v>9224.9</v>
      </c>
      <c r="D9" s="15">
        <f>SUM(D10+D16+D27+D13)+D28</f>
        <v>21133.5</v>
      </c>
      <c r="E9" s="15">
        <f t="shared" ref="E9:F9" si="0">SUM(E10+E16+E27+E13+E23+E25)+E30</f>
        <v>13411.800000000001</v>
      </c>
      <c r="F9" s="15">
        <f t="shared" si="0"/>
        <v>13713.2</v>
      </c>
    </row>
    <row r="10" spans="1:6" ht="18.75" x14ac:dyDescent="0.2">
      <c r="A10" s="24" t="s">
        <v>108</v>
      </c>
      <c r="B10" s="23" t="s">
        <v>162</v>
      </c>
      <c r="C10" s="15">
        <f t="shared" ref="C10:F10" si="1">C11</f>
        <v>4140.5</v>
      </c>
      <c r="D10" s="15">
        <f t="shared" si="1"/>
        <v>7097</v>
      </c>
      <c r="E10" s="15">
        <f t="shared" si="1"/>
        <v>8000</v>
      </c>
      <c r="F10" s="15">
        <f t="shared" si="1"/>
        <v>8300</v>
      </c>
    </row>
    <row r="11" spans="1:6" ht="18.75" x14ac:dyDescent="0.2">
      <c r="A11" s="24" t="s">
        <v>109</v>
      </c>
      <c r="B11" s="23" t="s">
        <v>163</v>
      </c>
      <c r="C11" s="15">
        <f t="shared" ref="C11:F11" si="2">SUM(C12)</f>
        <v>4140.5</v>
      </c>
      <c r="D11" s="15">
        <f t="shared" si="2"/>
        <v>7097</v>
      </c>
      <c r="E11" s="15">
        <f t="shared" si="2"/>
        <v>8000</v>
      </c>
      <c r="F11" s="15">
        <f t="shared" si="2"/>
        <v>8300</v>
      </c>
    </row>
    <row r="12" spans="1:6" ht="150" x14ac:dyDescent="0.2">
      <c r="A12" s="24" t="s">
        <v>165</v>
      </c>
      <c r="B12" s="23" t="s">
        <v>164</v>
      </c>
      <c r="C12" s="15">
        <v>4140.5</v>
      </c>
      <c r="D12" s="15">
        <v>7097</v>
      </c>
      <c r="E12" s="15">
        <v>8000</v>
      </c>
      <c r="F12" s="15">
        <v>8300</v>
      </c>
    </row>
    <row r="13" spans="1:6" ht="37.5" x14ac:dyDescent="0.2">
      <c r="A13" s="24" t="s">
        <v>167</v>
      </c>
      <c r="B13" s="23" t="s">
        <v>166</v>
      </c>
      <c r="C13" s="15">
        <f>SUM(C14)</f>
        <v>260</v>
      </c>
      <c r="D13" s="15">
        <f>SUM(D14)</f>
        <v>260</v>
      </c>
      <c r="E13" s="15">
        <f>E14</f>
        <v>260</v>
      </c>
      <c r="F13" s="15">
        <f>F14</f>
        <v>260</v>
      </c>
    </row>
    <row r="14" spans="1:6" ht="18.75" x14ac:dyDescent="0.2">
      <c r="A14" s="24" t="s">
        <v>110</v>
      </c>
      <c r="B14" s="23" t="s">
        <v>168</v>
      </c>
      <c r="C14" s="15">
        <f>SUM(C15)</f>
        <v>260</v>
      </c>
      <c r="D14" s="15">
        <f>SUM(D15)</f>
        <v>260</v>
      </c>
      <c r="E14" s="15">
        <f>E15</f>
        <v>260</v>
      </c>
      <c r="F14" s="15">
        <f>F15</f>
        <v>260</v>
      </c>
    </row>
    <row r="15" spans="1:6" ht="18.75" x14ac:dyDescent="0.2">
      <c r="A15" s="24" t="s">
        <v>110</v>
      </c>
      <c r="B15" s="23" t="s">
        <v>169</v>
      </c>
      <c r="C15" s="15">
        <v>260</v>
      </c>
      <c r="D15" s="15">
        <v>260</v>
      </c>
      <c r="E15" s="15">
        <v>260</v>
      </c>
      <c r="F15" s="15">
        <v>260</v>
      </c>
    </row>
    <row r="16" spans="1:6" ht="18.75" x14ac:dyDescent="0.2">
      <c r="A16" s="24" t="s">
        <v>111</v>
      </c>
      <c r="B16" s="23" t="s">
        <v>170</v>
      </c>
      <c r="C16" s="15">
        <f>SUM(C17+C19)</f>
        <v>4760</v>
      </c>
      <c r="D16" s="15">
        <f>SUM(D17+D19)+D25+D27</f>
        <v>13766.5</v>
      </c>
      <c r="E16" s="15">
        <f>SUM(E17+E19)</f>
        <v>5084</v>
      </c>
      <c r="F16" s="15">
        <f>SUM(F17+F19)</f>
        <v>5084</v>
      </c>
    </row>
    <row r="17" spans="1:6" ht="18.75" x14ac:dyDescent="0.2">
      <c r="A17" s="24" t="s">
        <v>112</v>
      </c>
      <c r="B17" s="23" t="s">
        <v>171</v>
      </c>
      <c r="C17" s="15">
        <f>SUM(C18)</f>
        <v>760</v>
      </c>
      <c r="D17" s="15">
        <f>SUM(D18)</f>
        <v>800</v>
      </c>
      <c r="E17" s="15">
        <f t="shared" ref="E17:F17" si="3">SUM(E18)</f>
        <v>762</v>
      </c>
      <c r="F17" s="15">
        <f t="shared" si="3"/>
        <v>762</v>
      </c>
    </row>
    <row r="18" spans="1:6" ht="56.25" x14ac:dyDescent="0.2">
      <c r="A18" s="24" t="s">
        <v>113</v>
      </c>
      <c r="B18" s="23" t="s">
        <v>172</v>
      </c>
      <c r="C18" s="15">
        <v>760</v>
      </c>
      <c r="D18" s="15">
        <v>800</v>
      </c>
      <c r="E18" s="15">
        <v>762</v>
      </c>
      <c r="F18" s="15">
        <v>762</v>
      </c>
    </row>
    <row r="19" spans="1:6" ht="18.75" x14ac:dyDescent="0.2">
      <c r="A19" s="24" t="s">
        <v>114</v>
      </c>
      <c r="B19" s="23" t="s">
        <v>173</v>
      </c>
      <c r="C19" s="15">
        <f t="shared" ref="C19:F19" si="4">SUM(C20+C22)</f>
        <v>4000</v>
      </c>
      <c r="D19" s="15">
        <f>SUM(D20+D22)</f>
        <v>12911.5</v>
      </c>
      <c r="E19" s="15">
        <f t="shared" si="4"/>
        <v>4322</v>
      </c>
      <c r="F19" s="15">
        <f t="shared" si="4"/>
        <v>4322</v>
      </c>
    </row>
    <row r="20" spans="1:6" ht="18.75" x14ac:dyDescent="0.2">
      <c r="A20" s="43" t="s">
        <v>175</v>
      </c>
      <c r="B20" s="42" t="s">
        <v>174</v>
      </c>
      <c r="C20" s="15">
        <f t="shared" ref="C20:F20" si="5">SUM(C21)</f>
        <v>2200</v>
      </c>
      <c r="D20" s="15">
        <f t="shared" si="5"/>
        <v>9911.5</v>
      </c>
      <c r="E20" s="15">
        <f t="shared" si="5"/>
        <v>2450</v>
      </c>
      <c r="F20" s="15">
        <f t="shared" si="5"/>
        <v>2450</v>
      </c>
    </row>
    <row r="21" spans="1:6" ht="56.25" x14ac:dyDescent="0.2">
      <c r="A21" s="43" t="s">
        <v>177</v>
      </c>
      <c r="B21" s="42" t="s">
        <v>176</v>
      </c>
      <c r="C21" s="15">
        <v>2200</v>
      </c>
      <c r="D21" s="15">
        <v>9911.5</v>
      </c>
      <c r="E21" s="15">
        <v>2450</v>
      </c>
      <c r="F21" s="15">
        <v>2450</v>
      </c>
    </row>
    <row r="22" spans="1:6" ht="18.75" x14ac:dyDescent="0.2">
      <c r="A22" s="26" t="s">
        <v>115</v>
      </c>
      <c r="B22" s="25" t="s">
        <v>178</v>
      </c>
      <c r="C22" s="15">
        <v>1800</v>
      </c>
      <c r="D22" s="15">
        <v>3000</v>
      </c>
      <c r="E22" s="15">
        <v>1872</v>
      </c>
      <c r="F22" s="15">
        <v>1872</v>
      </c>
    </row>
    <row r="23" spans="1:6" ht="56.25" x14ac:dyDescent="0.2">
      <c r="A23" s="24" t="s">
        <v>116</v>
      </c>
      <c r="B23" s="23" t="s">
        <v>179</v>
      </c>
      <c r="C23" s="15">
        <f t="shared" ref="C23:D23" si="6">C24</f>
        <v>27.4</v>
      </c>
      <c r="D23" s="15">
        <f t="shared" si="6"/>
        <v>0</v>
      </c>
      <c r="E23" s="15">
        <f>E24</f>
        <v>28.7</v>
      </c>
      <c r="F23" s="15">
        <f>F24</f>
        <v>30.1</v>
      </c>
    </row>
    <row r="24" spans="1:6" ht="93.75" x14ac:dyDescent="0.2">
      <c r="A24" s="24" t="s">
        <v>117</v>
      </c>
      <c r="B24" s="23" t="s">
        <v>180</v>
      </c>
      <c r="C24" s="15">
        <v>27.4</v>
      </c>
      <c r="D24" s="15">
        <v>0</v>
      </c>
      <c r="E24" s="15">
        <v>28.7</v>
      </c>
      <c r="F24" s="15">
        <v>30.1</v>
      </c>
    </row>
    <row r="25" spans="1:6" ht="37.5" x14ac:dyDescent="0.2">
      <c r="A25" s="24" t="s">
        <v>118</v>
      </c>
      <c r="B25" s="23" t="s">
        <v>181</v>
      </c>
      <c r="C25" s="15">
        <f>C26</f>
        <v>35</v>
      </c>
      <c r="D25" s="15">
        <f>D26</f>
        <v>55</v>
      </c>
      <c r="E25" s="15">
        <f>E26</f>
        <v>37.1</v>
      </c>
      <c r="F25" s="15">
        <f>F26</f>
        <v>37.1</v>
      </c>
    </row>
    <row r="26" spans="1:6" ht="37.5" x14ac:dyDescent="0.2">
      <c r="A26" s="24" t="s">
        <v>119</v>
      </c>
      <c r="B26" s="23" t="s">
        <v>182</v>
      </c>
      <c r="C26" s="15">
        <v>35</v>
      </c>
      <c r="D26" s="15">
        <v>55</v>
      </c>
      <c r="E26" s="15">
        <v>37.1</v>
      </c>
      <c r="F26" s="15">
        <v>37.1</v>
      </c>
    </row>
    <row r="27" spans="1:6" ht="18.75" x14ac:dyDescent="0.2">
      <c r="A27" s="24" t="s">
        <v>120</v>
      </c>
      <c r="B27" s="23" t="s">
        <v>183</v>
      </c>
      <c r="C27" s="15">
        <f>SUM(C28)</f>
        <v>2</v>
      </c>
      <c r="D27" s="15">
        <v>0</v>
      </c>
      <c r="E27" s="15">
        <v>2</v>
      </c>
      <c r="F27" s="15">
        <v>2</v>
      </c>
    </row>
    <row r="28" spans="1:6" ht="75" x14ac:dyDescent="0.2">
      <c r="A28" s="24" t="s">
        <v>185</v>
      </c>
      <c r="B28" s="27" t="s">
        <v>184</v>
      </c>
      <c r="C28" s="15">
        <f>SUM(C29)</f>
        <v>2</v>
      </c>
      <c r="D28" s="15">
        <v>10</v>
      </c>
      <c r="E28" s="15">
        <v>2</v>
      </c>
      <c r="F28" s="15">
        <v>2</v>
      </c>
    </row>
    <row r="29" spans="1:6" ht="93.75" x14ac:dyDescent="0.2">
      <c r="A29" s="24" t="s">
        <v>187</v>
      </c>
      <c r="B29" s="23" t="s">
        <v>186</v>
      </c>
      <c r="C29" s="15">
        <v>2</v>
      </c>
      <c r="D29" s="15">
        <v>0</v>
      </c>
      <c r="E29" s="15">
        <v>2</v>
      </c>
      <c r="F29" s="15">
        <v>2</v>
      </c>
    </row>
    <row r="30" spans="1:6" ht="37.5" x14ac:dyDescent="0.2">
      <c r="A30" s="24" t="s">
        <v>189</v>
      </c>
      <c r="B30" s="28" t="s">
        <v>188</v>
      </c>
      <c r="C30" s="16"/>
      <c r="D30" s="16"/>
      <c r="E30" s="15">
        <f>C30</f>
        <v>0</v>
      </c>
      <c r="F30" s="15">
        <f>E30</f>
        <v>0</v>
      </c>
    </row>
    <row r="31" spans="1:6" ht="18.75" x14ac:dyDescent="0.2">
      <c r="A31" s="24" t="s">
        <v>191</v>
      </c>
      <c r="B31" s="28" t="s">
        <v>190</v>
      </c>
      <c r="C31" s="16"/>
      <c r="D31" s="16"/>
      <c r="E31" s="15">
        <f>C31</f>
        <v>0</v>
      </c>
      <c r="F31" s="15">
        <f>E31</f>
        <v>0</v>
      </c>
    </row>
    <row r="32" spans="1:6" ht="18.75" x14ac:dyDescent="0.2">
      <c r="A32" s="22" t="s">
        <v>121</v>
      </c>
      <c r="B32" s="21" t="s">
        <v>192</v>
      </c>
      <c r="C32" s="17">
        <f>SUM(C33)</f>
        <v>32235.799999999996</v>
      </c>
      <c r="D32" s="17">
        <f>D33</f>
        <v>31934.6</v>
      </c>
      <c r="E32" s="17">
        <f>SUM(E33)</f>
        <v>18432.7</v>
      </c>
      <c r="F32" s="17">
        <f t="shared" ref="F32" si="7">SUM(F33)</f>
        <v>18634.300000000003</v>
      </c>
    </row>
    <row r="33" spans="1:6" ht="37.5" x14ac:dyDescent="0.2">
      <c r="A33" s="24" t="s">
        <v>194</v>
      </c>
      <c r="B33" s="23" t="s">
        <v>193</v>
      </c>
      <c r="C33" s="15">
        <f>SUM(C34+C38+C43+C50)+C37</f>
        <v>32235.799999999996</v>
      </c>
      <c r="D33" s="17">
        <f>D34+D37+D38+D43+D50</f>
        <v>31934.6</v>
      </c>
      <c r="E33" s="15">
        <f>SUM(E34+E38+E43+E50)</f>
        <v>18432.7</v>
      </c>
      <c r="F33" s="15">
        <f t="shared" ref="F33" si="8">SUM(F34+F38+F43+F50)</f>
        <v>18634.300000000003</v>
      </c>
    </row>
    <row r="34" spans="1:6" ht="37.5" x14ac:dyDescent="0.2">
      <c r="A34" s="26" t="s">
        <v>122</v>
      </c>
      <c r="B34" s="25" t="s">
        <v>195</v>
      </c>
      <c r="C34" s="15">
        <f t="shared" ref="C34:F35" si="9">SUM(C35)</f>
        <v>11075.3</v>
      </c>
      <c r="D34" s="17">
        <f t="shared" ref="D34:D50" si="10">C34</f>
        <v>11075.3</v>
      </c>
      <c r="E34" s="15">
        <f t="shared" si="9"/>
        <v>7872.5</v>
      </c>
      <c r="F34" s="15">
        <f t="shared" si="9"/>
        <v>8511.4</v>
      </c>
    </row>
    <row r="35" spans="1:6" ht="18.75" x14ac:dyDescent="0.2">
      <c r="A35" s="26" t="s">
        <v>197</v>
      </c>
      <c r="B35" s="25" t="s">
        <v>196</v>
      </c>
      <c r="C35" s="15">
        <f t="shared" si="9"/>
        <v>11075.3</v>
      </c>
      <c r="D35" s="17">
        <f t="shared" si="10"/>
        <v>11075.3</v>
      </c>
      <c r="E35" s="15">
        <f t="shared" si="9"/>
        <v>7872.5</v>
      </c>
      <c r="F35" s="15">
        <f t="shared" si="9"/>
        <v>8511.4</v>
      </c>
    </row>
    <row r="36" spans="1:6" ht="56.25" x14ac:dyDescent="0.2">
      <c r="A36" s="26" t="s">
        <v>199</v>
      </c>
      <c r="B36" s="25" t="s">
        <v>198</v>
      </c>
      <c r="C36" s="15">
        <v>11075.3</v>
      </c>
      <c r="D36" s="17">
        <f t="shared" si="10"/>
        <v>11075.3</v>
      </c>
      <c r="E36" s="29">
        <v>7872.5</v>
      </c>
      <c r="F36" s="29">
        <v>8511.4</v>
      </c>
    </row>
    <row r="37" spans="1:6" ht="56.25" x14ac:dyDescent="0.2">
      <c r="A37" s="26" t="s">
        <v>199</v>
      </c>
      <c r="B37" s="25" t="s">
        <v>200</v>
      </c>
      <c r="C37" s="15">
        <v>977.6</v>
      </c>
      <c r="D37" s="17">
        <f t="shared" si="10"/>
        <v>977.6</v>
      </c>
      <c r="E37" s="15">
        <v>0</v>
      </c>
      <c r="F37" s="15">
        <f t="shared" ref="F37" si="11">E37</f>
        <v>0</v>
      </c>
    </row>
    <row r="38" spans="1:6" ht="37.5" x14ac:dyDescent="0.2">
      <c r="A38" s="24" t="s">
        <v>123</v>
      </c>
      <c r="B38" s="23" t="s">
        <v>201</v>
      </c>
      <c r="C38" s="15">
        <f t="shared" ref="C38:F38" si="12">C39+C41</f>
        <v>413.8</v>
      </c>
      <c r="D38" s="17">
        <f t="shared" si="10"/>
        <v>413.8</v>
      </c>
      <c r="E38" s="15">
        <f t="shared" si="12"/>
        <v>437.5</v>
      </c>
      <c r="F38" s="15">
        <f t="shared" si="12"/>
        <v>0.2</v>
      </c>
    </row>
    <row r="39" spans="1:6" ht="56.25" x14ac:dyDescent="0.2">
      <c r="A39" s="24" t="s">
        <v>124</v>
      </c>
      <c r="B39" s="23" t="s">
        <v>202</v>
      </c>
      <c r="C39" s="15">
        <f>SUM(C40)</f>
        <v>0.2</v>
      </c>
      <c r="D39" s="17">
        <f t="shared" si="10"/>
        <v>0.2</v>
      </c>
      <c r="E39" s="15">
        <v>0.2</v>
      </c>
      <c r="F39" s="15">
        <v>0.2</v>
      </c>
    </row>
    <row r="40" spans="1:6" ht="56.25" x14ac:dyDescent="0.2">
      <c r="A40" s="24" t="s">
        <v>125</v>
      </c>
      <c r="B40" s="23" t="s">
        <v>203</v>
      </c>
      <c r="C40" s="15">
        <v>0.2</v>
      </c>
      <c r="D40" s="17">
        <f t="shared" si="10"/>
        <v>0.2</v>
      </c>
      <c r="E40" s="15">
        <v>0.2</v>
      </c>
      <c r="F40" s="15">
        <v>0.2</v>
      </c>
    </row>
    <row r="41" spans="1:6" ht="56.25" x14ac:dyDescent="0.2">
      <c r="A41" s="24" t="s">
        <v>205</v>
      </c>
      <c r="B41" s="23" t="s">
        <v>204</v>
      </c>
      <c r="C41" s="16">
        <v>413.6</v>
      </c>
      <c r="D41" s="17">
        <f t="shared" si="10"/>
        <v>413.6</v>
      </c>
      <c r="E41" s="16">
        <f>E42</f>
        <v>437.3</v>
      </c>
      <c r="F41" s="15">
        <v>0</v>
      </c>
    </row>
    <row r="42" spans="1:6" ht="93.75" x14ac:dyDescent="0.2">
      <c r="A42" s="24" t="s">
        <v>207</v>
      </c>
      <c r="B42" s="23" t="s">
        <v>206</v>
      </c>
      <c r="C42" s="16">
        <v>413.6</v>
      </c>
      <c r="D42" s="17">
        <f t="shared" si="10"/>
        <v>413.6</v>
      </c>
      <c r="E42" s="15">
        <v>437.3</v>
      </c>
      <c r="F42" s="15">
        <v>0</v>
      </c>
    </row>
    <row r="43" spans="1:6" ht="18.75" x14ac:dyDescent="0.2">
      <c r="A43" s="24" t="s">
        <v>126</v>
      </c>
      <c r="B43" s="23" t="s">
        <v>208</v>
      </c>
      <c r="C43" s="15">
        <f t="shared" ref="C43:F43" si="13">C44+C46</f>
        <v>19669.099999999999</v>
      </c>
      <c r="D43" s="17">
        <f>D44</f>
        <v>19367.900000000001</v>
      </c>
      <c r="E43" s="15">
        <f t="shared" si="13"/>
        <v>10022.700000000001</v>
      </c>
      <c r="F43" s="15">
        <f t="shared" si="13"/>
        <v>10022.700000000001</v>
      </c>
    </row>
    <row r="44" spans="1:6" ht="75" x14ac:dyDescent="0.2">
      <c r="A44" s="24" t="s">
        <v>127</v>
      </c>
      <c r="B44" s="23" t="s">
        <v>209</v>
      </c>
      <c r="C44" s="15">
        <f t="shared" ref="C44:F44" si="14">C45</f>
        <v>19666.099999999999</v>
      </c>
      <c r="D44" s="17">
        <f>D45</f>
        <v>19367.900000000001</v>
      </c>
      <c r="E44" s="15">
        <f t="shared" si="14"/>
        <v>10019.700000000001</v>
      </c>
      <c r="F44" s="15">
        <f t="shared" si="14"/>
        <v>10019.700000000001</v>
      </c>
    </row>
    <row r="45" spans="1:6" ht="93.75" x14ac:dyDescent="0.2">
      <c r="A45" s="32" t="s">
        <v>128</v>
      </c>
      <c r="B45" s="31" t="s">
        <v>210</v>
      </c>
      <c r="C45" s="15">
        <v>19666.099999999999</v>
      </c>
      <c r="D45" s="17">
        <v>19367.900000000001</v>
      </c>
      <c r="E45" s="15">
        <v>10019.700000000001</v>
      </c>
      <c r="F45" s="15">
        <v>10019.700000000001</v>
      </c>
    </row>
    <row r="46" spans="1:6" ht="37.5" x14ac:dyDescent="0.3">
      <c r="A46" s="34" t="s">
        <v>212</v>
      </c>
      <c r="B46" s="33" t="s">
        <v>211</v>
      </c>
      <c r="C46" s="15">
        <v>3</v>
      </c>
      <c r="D46" s="17">
        <v>0</v>
      </c>
      <c r="E46" s="15">
        <v>3</v>
      </c>
      <c r="F46" s="15">
        <v>3</v>
      </c>
    </row>
    <row r="47" spans="1:6" ht="37.5" x14ac:dyDescent="0.2">
      <c r="A47" s="24" t="s">
        <v>129</v>
      </c>
      <c r="B47" s="31" t="s">
        <v>213</v>
      </c>
      <c r="C47" s="15"/>
      <c r="D47" s="17">
        <f t="shared" si="10"/>
        <v>0</v>
      </c>
      <c r="E47" s="15"/>
      <c r="F47" s="15"/>
    </row>
    <row r="48" spans="1:6" ht="37.5" x14ac:dyDescent="0.2">
      <c r="A48" s="24" t="s">
        <v>215</v>
      </c>
      <c r="B48" s="31" t="s">
        <v>214</v>
      </c>
      <c r="C48" s="16"/>
      <c r="D48" s="17">
        <f t="shared" si="10"/>
        <v>0</v>
      </c>
      <c r="E48" s="15"/>
      <c r="F48" s="15"/>
    </row>
    <row r="49" spans="1:6" ht="18.75" x14ac:dyDescent="0.3">
      <c r="A49" s="36" t="s">
        <v>130</v>
      </c>
      <c r="B49" s="35">
        <v>2070000000000150</v>
      </c>
      <c r="C49" s="36"/>
      <c r="D49" s="17">
        <f t="shared" si="10"/>
        <v>0</v>
      </c>
      <c r="E49" s="36"/>
      <c r="F49" s="36"/>
    </row>
    <row r="50" spans="1:6" ht="18.75" x14ac:dyDescent="0.3">
      <c r="A50" s="36" t="s">
        <v>217</v>
      </c>
      <c r="B50" s="37" t="s">
        <v>216</v>
      </c>
      <c r="C50" s="36">
        <v>100</v>
      </c>
      <c r="D50" s="17">
        <f t="shared" si="10"/>
        <v>100</v>
      </c>
      <c r="E50" s="36">
        <v>100</v>
      </c>
      <c r="F50" s="36">
        <v>100</v>
      </c>
    </row>
    <row r="51" spans="1:6" ht="18.75" x14ac:dyDescent="0.3">
      <c r="A51" s="36" t="s">
        <v>218</v>
      </c>
      <c r="B51" s="19"/>
      <c r="C51" s="18">
        <f>C9+C32</f>
        <v>41460.699999999997</v>
      </c>
      <c r="D51" s="18">
        <f>D9+D32</f>
        <v>53068.1</v>
      </c>
      <c r="E51" s="38">
        <f t="shared" ref="E51:F51" si="15">E9+E32</f>
        <v>31844.5</v>
      </c>
      <c r="F51" s="38">
        <f t="shared" si="15"/>
        <v>32347.500000000004</v>
      </c>
    </row>
    <row r="52" spans="1:6" x14ac:dyDescent="0.2">
      <c r="A52" s="9"/>
      <c r="B52" s="9"/>
      <c r="C52" s="9"/>
      <c r="D52" s="9"/>
      <c r="E52" s="39"/>
      <c r="F52" s="9"/>
    </row>
    <row r="53" spans="1:6" ht="15" x14ac:dyDescent="0.25">
      <c r="A53" s="40"/>
      <c r="B53" s="40"/>
      <c r="C53" s="41"/>
      <c r="D53" s="41"/>
      <c r="E53" s="39"/>
      <c r="F53" s="9"/>
    </row>
    <row r="54" spans="1:6" ht="15" x14ac:dyDescent="0.25">
      <c r="A54" s="40"/>
      <c r="B54" s="40"/>
      <c r="C54" s="41" t="s">
        <v>219</v>
      </c>
      <c r="D54" s="41"/>
      <c r="E54" s="39"/>
      <c r="F54" s="9"/>
    </row>
    <row r="55" spans="1:6" x14ac:dyDescent="0.2">
      <c r="A55" s="9"/>
      <c r="B55" s="9"/>
      <c r="C55" s="30"/>
      <c r="D55" s="30"/>
      <c r="E55" s="39"/>
      <c r="F55" s="9"/>
    </row>
  </sheetData>
  <mergeCells count="3">
    <mergeCell ref="A5:F5"/>
    <mergeCell ref="A4:F4"/>
    <mergeCell ref="D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showGridLines="0" tabSelected="1" topLeftCell="A4" workbookViewId="0">
      <selection activeCell="D18" sqref="D18:E18"/>
    </sheetView>
  </sheetViews>
  <sheetFormatPr defaultRowHeight="13.15" customHeight="1" x14ac:dyDescent="0.2"/>
  <cols>
    <col min="1" max="1" width="46.85546875" customWidth="1"/>
    <col min="2" max="2" width="40.7109375" customWidth="1"/>
    <col min="3" max="5" width="20.7109375" customWidth="1"/>
  </cols>
  <sheetData>
    <row r="1" spans="1:6" ht="88.5" customHeight="1" x14ac:dyDescent="0.2">
      <c r="A1" s="10"/>
      <c r="B1" s="59" t="s">
        <v>158</v>
      </c>
      <c r="C1" s="60"/>
      <c r="D1" s="60"/>
      <c r="E1" s="60"/>
      <c r="F1" s="11"/>
    </row>
    <row r="2" spans="1:6" ht="13.15" customHeight="1" x14ac:dyDescent="0.2">
      <c r="A2" s="11"/>
      <c r="B2" s="60"/>
      <c r="C2" s="60"/>
      <c r="D2" s="60"/>
      <c r="E2" s="60"/>
      <c r="F2" s="60"/>
    </row>
    <row r="3" spans="1:6" ht="13.15" customHeight="1" x14ac:dyDescent="0.2">
      <c r="A3" s="11"/>
      <c r="B3" s="60"/>
      <c r="C3" s="60"/>
      <c r="D3" s="60"/>
      <c r="E3" s="60"/>
      <c r="F3" s="60"/>
    </row>
    <row r="4" spans="1:6" ht="13.15" customHeight="1" x14ac:dyDescent="0.2">
      <c r="A4" s="11"/>
      <c r="B4" s="61"/>
      <c r="C4" s="61"/>
      <c r="D4" s="61"/>
      <c r="E4" s="61"/>
      <c r="F4" s="61"/>
    </row>
    <row r="5" spans="1:6" ht="13.15" customHeight="1" x14ac:dyDescent="0.2">
      <c r="A5" s="11"/>
      <c r="B5" s="60"/>
      <c r="C5" s="60"/>
      <c r="D5" s="60"/>
      <c r="E5" s="60"/>
      <c r="F5" s="60"/>
    </row>
    <row r="6" spans="1:6" ht="13.15" customHeight="1" x14ac:dyDescent="0.2">
      <c r="A6" s="56" t="s">
        <v>131</v>
      </c>
      <c r="B6" s="56"/>
      <c r="C6" s="56"/>
      <c r="D6" s="56"/>
      <c r="E6" s="56"/>
      <c r="F6" s="11"/>
    </row>
    <row r="7" spans="1:6" ht="15.75" customHeight="1" x14ac:dyDescent="0.2">
      <c r="A7" s="57" t="s">
        <v>132</v>
      </c>
      <c r="B7" s="57" t="s">
        <v>133</v>
      </c>
      <c r="C7" s="57" t="s">
        <v>160</v>
      </c>
      <c r="D7" s="58" t="s">
        <v>135</v>
      </c>
      <c r="E7" s="58"/>
      <c r="F7" s="11"/>
    </row>
    <row r="8" spans="1:6" ht="13.15" customHeight="1" x14ac:dyDescent="0.2">
      <c r="A8" s="57"/>
      <c r="B8" s="57"/>
      <c r="C8" s="57"/>
      <c r="D8" s="12" t="s">
        <v>134</v>
      </c>
      <c r="E8" s="12" t="s">
        <v>136</v>
      </c>
      <c r="F8" s="11"/>
    </row>
    <row r="9" spans="1:6" ht="15.75" customHeight="1" x14ac:dyDescent="0.2">
      <c r="A9" s="13" t="s">
        <v>137</v>
      </c>
      <c r="B9" s="13" t="s">
        <v>138</v>
      </c>
      <c r="C9" s="44">
        <f>C10</f>
        <v>3436.7000000000044</v>
      </c>
      <c r="D9" s="44">
        <f t="shared" ref="D9:E9" si="0">D10</f>
        <v>0</v>
      </c>
      <c r="E9" s="44">
        <f t="shared" si="0"/>
        <v>0</v>
      </c>
      <c r="F9" s="11"/>
    </row>
    <row r="10" spans="1:6" ht="15.75" customHeight="1" x14ac:dyDescent="0.2">
      <c r="A10" s="13" t="s">
        <v>139</v>
      </c>
      <c r="B10" s="13" t="s">
        <v>140</v>
      </c>
      <c r="C10" s="44">
        <f>C11-C15</f>
        <v>3436.7000000000044</v>
      </c>
      <c r="D10" s="44">
        <f t="shared" ref="D10:E10" si="1">D11-D15</f>
        <v>0</v>
      </c>
      <c r="E10" s="44">
        <f t="shared" si="1"/>
        <v>0</v>
      </c>
      <c r="F10" s="11"/>
    </row>
    <row r="11" spans="1:6" ht="15.75" customHeight="1" x14ac:dyDescent="0.2">
      <c r="A11" s="13" t="s">
        <v>141</v>
      </c>
      <c r="B11" s="13" t="s">
        <v>142</v>
      </c>
      <c r="C11" s="44">
        <f>C12</f>
        <v>53068.1</v>
      </c>
      <c r="D11" s="44">
        <f t="shared" ref="D11:E11" si="2">D12</f>
        <v>31844.5</v>
      </c>
      <c r="E11" s="44">
        <f t="shared" si="2"/>
        <v>32347.500000000004</v>
      </c>
      <c r="F11" s="11"/>
    </row>
    <row r="12" spans="1:6" ht="15.75" customHeight="1" x14ac:dyDescent="0.2">
      <c r="A12" s="13" t="s">
        <v>143</v>
      </c>
      <c r="B12" s="13" t="s">
        <v>144</v>
      </c>
      <c r="C12" s="44">
        <f>C13</f>
        <v>53068.1</v>
      </c>
      <c r="D12" s="44">
        <f t="shared" ref="D12:E12" si="3">D13</f>
        <v>31844.5</v>
      </c>
      <c r="E12" s="44">
        <f t="shared" si="3"/>
        <v>32347.500000000004</v>
      </c>
      <c r="F12" s="11"/>
    </row>
    <row r="13" spans="1:6" ht="15.75" customHeight="1" x14ac:dyDescent="0.2">
      <c r="A13" s="13" t="s">
        <v>145</v>
      </c>
      <c r="B13" s="13" t="s">
        <v>146</v>
      </c>
      <c r="C13" s="44">
        <f>C14</f>
        <v>53068.1</v>
      </c>
      <c r="D13" s="44">
        <f t="shared" ref="D13:E13" si="4">D14</f>
        <v>31844.5</v>
      </c>
      <c r="E13" s="44">
        <f t="shared" si="4"/>
        <v>32347.500000000004</v>
      </c>
      <c r="F13" s="11"/>
    </row>
    <row r="14" spans="1:6" ht="15.75" customHeight="1" x14ac:dyDescent="0.2">
      <c r="A14" s="13" t="s">
        <v>147</v>
      </c>
      <c r="B14" s="13" t="s">
        <v>148</v>
      </c>
      <c r="C14" s="44">
        <f>'Приложение 1'!D51</f>
        <v>53068.1</v>
      </c>
      <c r="D14" s="44">
        <f>'Приложение 1'!E51</f>
        <v>31844.5</v>
      </c>
      <c r="E14" s="44">
        <f>'Приложение 1'!F51</f>
        <v>32347.500000000004</v>
      </c>
      <c r="F14" s="11"/>
    </row>
    <row r="15" spans="1:6" ht="15.75" customHeight="1" x14ac:dyDescent="0.2">
      <c r="A15" s="13" t="s">
        <v>149</v>
      </c>
      <c r="B15" s="13" t="s">
        <v>150</v>
      </c>
      <c r="C15" s="44">
        <f>C16</f>
        <v>49631.399999999994</v>
      </c>
      <c r="D15" s="44">
        <v>31844.5</v>
      </c>
      <c r="E15" s="44">
        <v>32347.5</v>
      </c>
      <c r="F15" s="11"/>
    </row>
    <row r="16" spans="1:6" ht="15.75" customHeight="1" x14ac:dyDescent="0.2">
      <c r="A16" s="13" t="s">
        <v>151</v>
      </c>
      <c r="B16" s="13" t="s">
        <v>152</v>
      </c>
      <c r="C16" s="44">
        <f>C17</f>
        <v>49631.399999999994</v>
      </c>
      <c r="D16" s="44">
        <v>31844.5</v>
      </c>
      <c r="E16" s="44">
        <v>32347.5</v>
      </c>
      <c r="F16" s="11"/>
    </row>
    <row r="17" spans="1:6" ht="15.75" customHeight="1" x14ac:dyDescent="0.2">
      <c r="A17" s="13" t="s">
        <v>153</v>
      </c>
      <c r="B17" s="13" t="s">
        <v>154</v>
      </c>
      <c r="C17" s="44">
        <f>C18</f>
        <v>49631.399999999994</v>
      </c>
      <c r="D17" s="44">
        <v>31844.5</v>
      </c>
      <c r="E17" s="44">
        <v>32347.5</v>
      </c>
      <c r="F17" s="11"/>
    </row>
    <row r="18" spans="1:6" ht="15.75" customHeight="1" x14ac:dyDescent="0.2">
      <c r="A18" s="13" t="s">
        <v>155</v>
      </c>
      <c r="B18" s="13" t="s">
        <v>156</v>
      </c>
      <c r="C18" s="44">
        <f>'Приложение 3'!F14</f>
        <v>49631.399999999994</v>
      </c>
      <c r="D18" s="44">
        <v>31844.5</v>
      </c>
      <c r="E18" s="44">
        <v>32347.5</v>
      </c>
      <c r="F18" s="11"/>
    </row>
    <row r="19" spans="1:6" ht="13.15" customHeight="1" x14ac:dyDescent="0.2">
      <c r="A19" s="13"/>
      <c r="B19" s="13" t="s">
        <v>157</v>
      </c>
      <c r="C19" s="44">
        <v>0</v>
      </c>
      <c r="D19" s="45">
        <v>0</v>
      </c>
      <c r="E19" s="45">
        <v>0</v>
      </c>
      <c r="F19" s="11"/>
    </row>
    <row r="20" spans="1:6" ht="13.15" customHeight="1" x14ac:dyDescent="0.2">
      <c r="A20" s="14"/>
      <c r="B20" s="14"/>
      <c r="C20" s="46"/>
      <c r="D20" s="46"/>
      <c r="E20" s="46"/>
    </row>
  </sheetData>
  <mergeCells count="10">
    <mergeCell ref="B1:E1"/>
    <mergeCell ref="B2:F2"/>
    <mergeCell ref="B3:F3"/>
    <mergeCell ref="B4:F4"/>
    <mergeCell ref="B5:F5"/>
    <mergeCell ref="A6:E6"/>
    <mergeCell ref="A7:A8"/>
    <mergeCell ref="B7:B8"/>
    <mergeCell ref="C7:C8"/>
    <mergeCell ref="D7:E7"/>
  </mergeCells>
  <printOptions horizontalCentered="1"/>
  <pageMargins left="0.19685039370078741" right="0.19685039370078741" top="0.15748031496062992" bottom="0.15748031496062992" header="0.31496062992125984" footer="0.31496062992125984"/>
  <pageSetup paperSize="9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workbookViewId="0">
      <selection activeCell="B12" sqref="B12:H64"/>
    </sheetView>
  </sheetViews>
  <sheetFormatPr defaultRowHeight="13.15" customHeight="1" x14ac:dyDescent="0.2"/>
  <cols>
    <col min="1" max="1" width="68" customWidth="1"/>
    <col min="2" max="5" width="11.7109375" customWidth="1"/>
    <col min="6" max="8" width="20.7109375" customWidth="1"/>
  </cols>
  <sheetData>
    <row r="1" spans="1:8" ht="107.25" customHeight="1" x14ac:dyDescent="0.2">
      <c r="A1" s="1"/>
      <c r="B1" s="1"/>
      <c r="C1" s="1"/>
      <c r="D1" s="1"/>
      <c r="E1" s="2"/>
      <c r="F1" s="55" t="str">
        <f>[1]Ассигнования!$F$1</f>
        <v xml:space="preserve">    Приложение 3
 к проекту решения Собрания депутатов Недвиговского
сельского поселения «О бюджете Недвиговского сельского 
                                                                                   поселения Мясниковского района на 2025 год и на плановый 
период 2026 и 2027 годов»
от хх.11.2025  № ххх 
</v>
      </c>
      <c r="G1" s="55"/>
      <c r="H1" s="55"/>
    </row>
    <row r="2" spans="1:8" ht="14.1" customHeight="1" x14ac:dyDescent="0.2">
      <c r="A2" s="1"/>
      <c r="B2" s="1"/>
      <c r="C2" s="1"/>
      <c r="D2" s="1"/>
      <c r="E2" s="2"/>
      <c r="F2" s="65"/>
      <c r="G2" s="65"/>
      <c r="H2" s="3"/>
    </row>
    <row r="3" spans="1:8" ht="12.75" x14ac:dyDescent="0.2">
      <c r="A3" s="1"/>
      <c r="B3" s="1"/>
      <c r="C3" s="1"/>
      <c r="D3" s="1"/>
      <c r="E3" s="2"/>
      <c r="F3" s="66"/>
      <c r="G3" s="66"/>
      <c r="H3" s="2"/>
    </row>
    <row r="4" spans="1:8" ht="12.75" x14ac:dyDescent="0.2">
      <c r="A4" s="1"/>
      <c r="B4" s="1"/>
      <c r="C4" s="1"/>
      <c r="D4" s="1"/>
      <c r="E4" s="2"/>
      <c r="F4" s="2"/>
      <c r="G4" s="2"/>
      <c r="H4" s="2"/>
    </row>
    <row r="5" spans="1:8" ht="14.1" customHeight="1" x14ac:dyDescent="0.2">
      <c r="A5" s="1"/>
      <c r="B5" s="1"/>
      <c r="C5" s="1"/>
      <c r="D5" s="1"/>
      <c r="E5" s="2"/>
      <c r="F5" s="65" t="s">
        <v>0</v>
      </c>
      <c r="G5" s="65"/>
      <c r="H5" s="4" t="s">
        <v>1</v>
      </c>
    </row>
    <row r="6" spans="1:8" ht="12.75" x14ac:dyDescent="0.2">
      <c r="A6" s="1"/>
      <c r="B6" s="1"/>
      <c r="C6" s="1"/>
      <c r="D6" s="1"/>
      <c r="E6" s="1"/>
      <c r="F6" s="1"/>
      <c r="G6" s="1"/>
      <c r="H6" s="1"/>
    </row>
    <row r="7" spans="1:8" ht="60.75" customHeight="1" x14ac:dyDescent="0.25">
      <c r="A7" s="63" t="s">
        <v>105</v>
      </c>
      <c r="B7" s="64"/>
      <c r="C7" s="64"/>
      <c r="D7" s="64"/>
      <c r="E7" s="64"/>
      <c r="F7" s="64"/>
      <c r="G7" s="64"/>
      <c r="H7" s="64"/>
    </row>
    <row r="8" spans="1:8" ht="12.75" x14ac:dyDescent="0.2">
      <c r="A8" s="6"/>
      <c r="B8" s="6"/>
      <c r="C8" s="6"/>
      <c r="D8" s="6"/>
      <c r="E8" s="6"/>
      <c r="F8" s="6"/>
      <c r="G8" s="6"/>
      <c r="H8" s="6"/>
    </row>
    <row r="9" spans="1:8" ht="12.75" x14ac:dyDescent="0.2">
      <c r="A9" s="5"/>
      <c r="B9" s="5"/>
      <c r="C9" s="5"/>
      <c r="D9" s="5"/>
      <c r="E9" s="5"/>
      <c r="F9" s="5"/>
      <c r="G9" s="5"/>
      <c r="H9" s="5"/>
    </row>
    <row r="10" spans="1:8" ht="12.75" x14ac:dyDescent="0.2">
      <c r="A10" s="62" t="s">
        <v>15</v>
      </c>
      <c r="B10" s="62"/>
      <c r="C10" s="62"/>
      <c r="D10" s="62"/>
      <c r="E10" s="62"/>
      <c r="F10" s="62"/>
      <c r="G10" s="62"/>
      <c r="H10" s="62"/>
    </row>
    <row r="11" spans="1:8" ht="12.75" x14ac:dyDescent="0.2">
      <c r="A11" s="5"/>
      <c r="B11" s="5"/>
      <c r="C11" s="5"/>
      <c r="D11" s="5"/>
      <c r="E11" s="5"/>
      <c r="F11" s="5"/>
      <c r="G11" s="5"/>
      <c r="H11" s="5"/>
    </row>
    <row r="12" spans="1:8" ht="63.4" customHeight="1" x14ac:dyDescent="0.2">
      <c r="A12" s="7" t="s">
        <v>2</v>
      </c>
      <c r="B12" s="7" t="s">
        <v>3</v>
      </c>
      <c r="C12" s="7" t="s">
        <v>4</v>
      </c>
      <c r="D12" s="7" t="s">
        <v>5</v>
      </c>
      <c r="E12" s="7" t="s">
        <v>6</v>
      </c>
      <c r="F12" s="7" t="s">
        <v>16</v>
      </c>
      <c r="G12" s="7" t="s">
        <v>17</v>
      </c>
      <c r="H12" s="7" t="s">
        <v>18</v>
      </c>
    </row>
    <row r="13" spans="1:8" ht="12.75" x14ac:dyDescent="0.2">
      <c r="A13" s="50" t="s">
        <v>7</v>
      </c>
      <c r="B13" s="8" t="s">
        <v>8</v>
      </c>
      <c r="C13" s="8" t="s">
        <v>9</v>
      </c>
      <c r="D13" s="8" t="s">
        <v>10</v>
      </c>
      <c r="E13" s="8" t="s">
        <v>11</v>
      </c>
      <c r="F13" s="8" t="s">
        <v>12</v>
      </c>
      <c r="G13" s="8" t="s">
        <v>13</v>
      </c>
      <c r="H13" s="8" t="s">
        <v>14</v>
      </c>
    </row>
    <row r="14" spans="1:8" ht="15.75" x14ac:dyDescent="0.2">
      <c r="A14" s="47" t="s">
        <v>19</v>
      </c>
      <c r="B14" s="7"/>
      <c r="C14" s="7"/>
      <c r="D14" s="7"/>
      <c r="E14" s="7"/>
      <c r="F14" s="48">
        <f>F64</f>
        <v>49631.399999999994</v>
      </c>
      <c r="G14" s="44">
        <v>31844.5</v>
      </c>
      <c r="H14" s="44">
        <v>32347.5</v>
      </c>
    </row>
    <row r="15" spans="1:8" ht="51" x14ac:dyDescent="0.2">
      <c r="A15" s="49" t="s">
        <v>26</v>
      </c>
      <c r="B15" s="50" t="s">
        <v>20</v>
      </c>
      <c r="C15" s="50" t="s">
        <v>23</v>
      </c>
      <c r="D15" s="50" t="s">
        <v>27</v>
      </c>
      <c r="E15" s="50" t="s">
        <v>22</v>
      </c>
      <c r="F15" s="51">
        <v>7000</v>
      </c>
      <c r="G15" s="51">
        <v>6319.3</v>
      </c>
      <c r="H15" s="51">
        <v>7288.1</v>
      </c>
    </row>
    <row r="16" spans="1:8" ht="76.5" x14ac:dyDescent="0.2">
      <c r="A16" s="49" t="s">
        <v>29</v>
      </c>
      <c r="B16" s="50" t="s">
        <v>20</v>
      </c>
      <c r="C16" s="50" t="s">
        <v>23</v>
      </c>
      <c r="D16" s="50" t="s">
        <v>27</v>
      </c>
      <c r="E16" s="50" t="s">
        <v>30</v>
      </c>
      <c r="F16" s="51">
        <v>2439.5</v>
      </c>
      <c r="G16" s="51">
        <v>1899.9</v>
      </c>
      <c r="H16" s="51">
        <v>2383.9</v>
      </c>
    </row>
    <row r="17" spans="1:8" ht="76.5" x14ac:dyDescent="0.2">
      <c r="A17" s="49" t="s">
        <v>31</v>
      </c>
      <c r="B17" s="50" t="s">
        <v>20</v>
      </c>
      <c r="C17" s="50" t="s">
        <v>23</v>
      </c>
      <c r="D17" s="50" t="s">
        <v>27</v>
      </c>
      <c r="E17" s="50" t="s">
        <v>28</v>
      </c>
      <c r="F17" s="51">
        <v>410</v>
      </c>
      <c r="G17" s="51">
        <v>130</v>
      </c>
      <c r="H17" s="51">
        <v>130</v>
      </c>
    </row>
    <row r="18" spans="1:8" ht="51" x14ac:dyDescent="0.2">
      <c r="A18" s="49" t="s">
        <v>32</v>
      </c>
      <c r="B18" s="50" t="s">
        <v>20</v>
      </c>
      <c r="C18" s="50" t="s">
        <v>23</v>
      </c>
      <c r="D18" s="50" t="s">
        <v>33</v>
      </c>
      <c r="E18" s="50" t="s">
        <v>24</v>
      </c>
      <c r="F18" s="51">
        <v>120</v>
      </c>
      <c r="G18" s="51">
        <v>0</v>
      </c>
      <c r="H18" s="51">
        <v>0</v>
      </c>
    </row>
    <row r="19" spans="1:8" ht="51" x14ac:dyDescent="0.2">
      <c r="A19" s="49" t="s">
        <v>34</v>
      </c>
      <c r="B19" s="50" t="s">
        <v>20</v>
      </c>
      <c r="C19" s="50" t="s">
        <v>23</v>
      </c>
      <c r="D19" s="50" t="s">
        <v>33</v>
      </c>
      <c r="E19" s="50" t="s">
        <v>24</v>
      </c>
      <c r="F19" s="51">
        <v>80</v>
      </c>
      <c r="G19" s="51">
        <v>0</v>
      </c>
      <c r="H19" s="51">
        <v>0</v>
      </c>
    </row>
    <row r="20" spans="1:8" ht="51" x14ac:dyDescent="0.2">
      <c r="A20" s="49" t="s">
        <v>35</v>
      </c>
      <c r="B20" s="50" t="s">
        <v>20</v>
      </c>
      <c r="C20" s="50" t="s">
        <v>23</v>
      </c>
      <c r="D20" s="50" t="s">
        <v>33</v>
      </c>
      <c r="E20" s="50" t="s">
        <v>24</v>
      </c>
      <c r="F20" s="51"/>
      <c r="G20" s="51">
        <v>0</v>
      </c>
      <c r="H20" s="51">
        <v>0</v>
      </c>
    </row>
    <row r="21" spans="1:8" ht="51" x14ac:dyDescent="0.2">
      <c r="A21" s="49" t="s">
        <v>36</v>
      </c>
      <c r="B21" s="50" t="s">
        <v>20</v>
      </c>
      <c r="C21" s="50" t="s">
        <v>23</v>
      </c>
      <c r="D21" s="50" t="s">
        <v>33</v>
      </c>
      <c r="E21" s="50" t="s">
        <v>24</v>
      </c>
      <c r="F21" s="51">
        <v>100</v>
      </c>
      <c r="G21" s="51">
        <v>100</v>
      </c>
      <c r="H21" s="51">
        <v>100</v>
      </c>
    </row>
    <row r="22" spans="1:8" ht="51" x14ac:dyDescent="0.2">
      <c r="A22" s="49" t="s">
        <v>37</v>
      </c>
      <c r="B22" s="50" t="s">
        <v>20</v>
      </c>
      <c r="C22" s="50" t="s">
        <v>23</v>
      </c>
      <c r="D22" s="50" t="s">
        <v>33</v>
      </c>
      <c r="E22" s="50" t="s">
        <v>24</v>
      </c>
      <c r="F22" s="51">
        <v>200</v>
      </c>
      <c r="G22" s="51">
        <v>100</v>
      </c>
      <c r="H22" s="51">
        <v>100</v>
      </c>
    </row>
    <row r="23" spans="1:8" ht="51" x14ac:dyDescent="0.2">
      <c r="A23" s="49" t="s">
        <v>38</v>
      </c>
      <c r="B23" s="50" t="s">
        <v>20</v>
      </c>
      <c r="C23" s="50" t="s">
        <v>23</v>
      </c>
      <c r="D23" s="50" t="s">
        <v>33</v>
      </c>
      <c r="E23" s="50" t="s">
        <v>25</v>
      </c>
      <c r="F23" s="51">
        <v>210.8</v>
      </c>
      <c r="G23" s="51">
        <v>170</v>
      </c>
      <c r="H23" s="51">
        <v>190</v>
      </c>
    </row>
    <row r="24" spans="1:8" ht="51" x14ac:dyDescent="0.2">
      <c r="A24" s="49" t="s">
        <v>39</v>
      </c>
      <c r="B24" s="50" t="s">
        <v>20</v>
      </c>
      <c r="C24" s="50" t="s">
        <v>23</v>
      </c>
      <c r="D24" s="50" t="s">
        <v>33</v>
      </c>
      <c r="E24" s="50" t="s">
        <v>40</v>
      </c>
      <c r="F24" s="51">
        <v>41</v>
      </c>
      <c r="G24" s="51">
        <v>0</v>
      </c>
      <c r="H24" s="51">
        <v>0</v>
      </c>
    </row>
    <row r="25" spans="1:8" ht="51" x14ac:dyDescent="0.2">
      <c r="A25" s="49" t="s">
        <v>41</v>
      </c>
      <c r="B25" s="50" t="s">
        <v>20</v>
      </c>
      <c r="C25" s="50" t="s">
        <v>23</v>
      </c>
      <c r="D25" s="50" t="s">
        <v>33</v>
      </c>
      <c r="E25" s="50" t="s">
        <v>42</v>
      </c>
      <c r="F25" s="51">
        <v>4</v>
      </c>
      <c r="G25" s="51">
        <v>0</v>
      </c>
      <c r="H25" s="51">
        <v>0</v>
      </c>
    </row>
    <row r="26" spans="1:8" ht="51" x14ac:dyDescent="0.2">
      <c r="A26" s="49" t="s">
        <v>43</v>
      </c>
      <c r="B26" s="50" t="s">
        <v>20</v>
      </c>
      <c r="C26" s="50" t="s">
        <v>23</v>
      </c>
      <c r="D26" s="50" t="s">
        <v>33</v>
      </c>
      <c r="E26" s="50" t="s">
        <v>44</v>
      </c>
      <c r="F26" s="51">
        <v>27</v>
      </c>
      <c r="G26" s="51">
        <v>20</v>
      </c>
      <c r="H26" s="51">
        <v>20</v>
      </c>
    </row>
    <row r="27" spans="1:8" ht="89.25" x14ac:dyDescent="0.2">
      <c r="A27" s="49" t="s">
        <v>46</v>
      </c>
      <c r="B27" s="50" t="s">
        <v>20</v>
      </c>
      <c r="C27" s="50" t="s">
        <v>23</v>
      </c>
      <c r="D27" s="50" t="s">
        <v>45</v>
      </c>
      <c r="E27" s="50" t="s">
        <v>24</v>
      </c>
      <c r="F27" s="51">
        <v>0.2</v>
      </c>
      <c r="G27" s="51">
        <v>0</v>
      </c>
      <c r="H27" s="51">
        <v>0</v>
      </c>
    </row>
    <row r="28" spans="1:8" ht="51" x14ac:dyDescent="0.2">
      <c r="A28" s="49" t="s">
        <v>222</v>
      </c>
      <c r="B28" s="50" t="s">
        <v>20</v>
      </c>
      <c r="C28" s="50" t="s">
        <v>23</v>
      </c>
      <c r="D28" s="50" t="s">
        <v>47</v>
      </c>
      <c r="E28" s="50" t="s">
        <v>48</v>
      </c>
      <c r="F28" s="51">
        <v>326.3</v>
      </c>
      <c r="G28" s="51">
        <v>100</v>
      </c>
      <c r="H28" s="51">
        <v>100</v>
      </c>
    </row>
    <row r="29" spans="1:8" ht="25.5" x14ac:dyDescent="0.2">
      <c r="A29" s="49" t="s">
        <v>223</v>
      </c>
      <c r="B29" s="50" t="s">
        <v>20</v>
      </c>
      <c r="C29" s="50" t="s">
        <v>80</v>
      </c>
      <c r="D29" s="50" t="s">
        <v>224</v>
      </c>
      <c r="E29" s="50" t="s">
        <v>24</v>
      </c>
      <c r="F29" s="51">
        <v>428.9</v>
      </c>
      <c r="G29" s="51">
        <v>0</v>
      </c>
      <c r="H29" s="51">
        <v>0</v>
      </c>
    </row>
    <row r="30" spans="1:8" ht="51" x14ac:dyDescent="0.2">
      <c r="A30" s="49" t="s">
        <v>50</v>
      </c>
      <c r="B30" s="50" t="s">
        <v>20</v>
      </c>
      <c r="C30" s="50" t="s">
        <v>49</v>
      </c>
      <c r="D30" s="50" t="s">
        <v>51</v>
      </c>
      <c r="E30" s="50" t="s">
        <v>52</v>
      </c>
      <c r="F30" s="51">
        <v>100</v>
      </c>
      <c r="G30" s="51">
        <v>100</v>
      </c>
      <c r="H30" s="51">
        <v>100</v>
      </c>
    </row>
    <row r="31" spans="1:8" ht="76.5" x14ac:dyDescent="0.2">
      <c r="A31" s="49" t="s">
        <v>54</v>
      </c>
      <c r="B31" s="50" t="s">
        <v>20</v>
      </c>
      <c r="C31" s="50" t="s">
        <v>53</v>
      </c>
      <c r="D31" s="50" t="s">
        <v>55</v>
      </c>
      <c r="E31" s="50" t="s">
        <v>24</v>
      </c>
      <c r="F31" s="51"/>
      <c r="G31" s="51">
        <v>0</v>
      </c>
      <c r="H31" s="51">
        <v>0</v>
      </c>
    </row>
    <row r="32" spans="1:8" ht="51" x14ac:dyDescent="0.2">
      <c r="A32" s="49" t="s">
        <v>32</v>
      </c>
      <c r="B32" s="50" t="s">
        <v>20</v>
      </c>
      <c r="C32" s="50" t="s">
        <v>53</v>
      </c>
      <c r="D32" s="50" t="s">
        <v>33</v>
      </c>
      <c r="E32" s="50" t="s">
        <v>24</v>
      </c>
      <c r="F32" s="51"/>
      <c r="G32" s="51">
        <v>0</v>
      </c>
      <c r="H32" s="51">
        <v>0</v>
      </c>
    </row>
    <row r="33" spans="1:8" ht="63.75" x14ac:dyDescent="0.2">
      <c r="A33" s="49" t="s">
        <v>56</v>
      </c>
      <c r="B33" s="50" t="s">
        <v>20</v>
      </c>
      <c r="C33" s="50" t="s">
        <v>53</v>
      </c>
      <c r="D33" s="50" t="s">
        <v>57</v>
      </c>
      <c r="E33" s="50" t="s">
        <v>24</v>
      </c>
      <c r="F33" s="51">
        <v>581</v>
      </c>
      <c r="G33" s="51">
        <v>0</v>
      </c>
      <c r="H33" s="51">
        <v>0</v>
      </c>
    </row>
    <row r="34" spans="1:8" ht="63.75" x14ac:dyDescent="0.2">
      <c r="A34" s="49" t="s">
        <v>58</v>
      </c>
      <c r="B34" s="50" t="s">
        <v>20</v>
      </c>
      <c r="C34" s="50" t="s">
        <v>53</v>
      </c>
      <c r="D34" s="50" t="s">
        <v>47</v>
      </c>
      <c r="E34" s="50" t="s">
        <v>59</v>
      </c>
      <c r="F34" s="51"/>
      <c r="G34" s="51">
        <v>0</v>
      </c>
      <c r="H34" s="51">
        <v>0</v>
      </c>
    </row>
    <row r="35" spans="1:8" ht="51" x14ac:dyDescent="0.2">
      <c r="A35" s="49" t="s">
        <v>61</v>
      </c>
      <c r="B35" s="50" t="s">
        <v>20</v>
      </c>
      <c r="C35" s="50" t="s">
        <v>53</v>
      </c>
      <c r="D35" s="50" t="s">
        <v>60</v>
      </c>
      <c r="E35" s="50" t="s">
        <v>24</v>
      </c>
      <c r="F35" s="51"/>
      <c r="G35" s="51">
        <v>3</v>
      </c>
      <c r="H35" s="51">
        <v>3</v>
      </c>
    </row>
    <row r="36" spans="1:8" ht="12.75" x14ac:dyDescent="0.2">
      <c r="A36" s="49" t="s">
        <v>62</v>
      </c>
      <c r="B36" s="50" t="s">
        <v>20</v>
      </c>
      <c r="C36" s="50" t="s">
        <v>53</v>
      </c>
      <c r="D36" s="50" t="s">
        <v>63</v>
      </c>
      <c r="E36" s="50" t="s">
        <v>64</v>
      </c>
      <c r="F36" s="51">
        <v>0</v>
      </c>
      <c r="G36" s="51">
        <v>752.5</v>
      </c>
      <c r="H36" s="51">
        <v>1598.5</v>
      </c>
    </row>
    <row r="37" spans="1:8" ht="63.75" x14ac:dyDescent="0.2">
      <c r="A37" s="49" t="s">
        <v>67</v>
      </c>
      <c r="B37" s="50" t="s">
        <v>65</v>
      </c>
      <c r="C37" s="50" t="s">
        <v>21</v>
      </c>
      <c r="D37" s="50" t="s">
        <v>66</v>
      </c>
      <c r="E37" s="50" t="s">
        <v>22</v>
      </c>
      <c r="F37" s="51">
        <v>258.60000000000002</v>
      </c>
      <c r="G37" s="51">
        <v>360.5</v>
      </c>
      <c r="H37" s="51">
        <v>375.1</v>
      </c>
    </row>
    <row r="38" spans="1:8" ht="63.75" x14ac:dyDescent="0.2">
      <c r="A38" s="49" t="s">
        <v>225</v>
      </c>
      <c r="B38" s="50" t="s">
        <v>65</v>
      </c>
      <c r="C38" s="50" t="s">
        <v>21</v>
      </c>
      <c r="D38" s="50" t="s">
        <v>66</v>
      </c>
      <c r="E38" s="50" t="s">
        <v>226</v>
      </c>
      <c r="F38" s="51">
        <v>65</v>
      </c>
      <c r="G38" s="51">
        <v>108.9</v>
      </c>
      <c r="H38" s="51">
        <v>113.2</v>
      </c>
    </row>
    <row r="39" spans="1:8" ht="63.75" x14ac:dyDescent="0.2">
      <c r="A39" s="49" t="s">
        <v>227</v>
      </c>
      <c r="B39" s="50" t="s">
        <v>65</v>
      </c>
      <c r="C39" s="50" t="s">
        <v>21</v>
      </c>
      <c r="D39" s="50" t="s">
        <v>66</v>
      </c>
      <c r="E39" s="50" t="s">
        <v>24</v>
      </c>
      <c r="F39" s="51">
        <v>90</v>
      </c>
      <c r="G39" s="51">
        <v>148.4</v>
      </c>
      <c r="H39" s="51">
        <v>296.39999999999998</v>
      </c>
    </row>
    <row r="40" spans="1:8" ht="38.25" x14ac:dyDescent="0.2">
      <c r="A40" s="49" t="s">
        <v>69</v>
      </c>
      <c r="B40" s="50" t="s">
        <v>23</v>
      </c>
      <c r="C40" s="50" t="s">
        <v>68</v>
      </c>
      <c r="D40" s="50" t="s">
        <v>70</v>
      </c>
      <c r="E40" s="50" t="s">
        <v>24</v>
      </c>
      <c r="F40" s="51">
        <v>19364.900000000001</v>
      </c>
      <c r="G40" s="51">
        <v>10019.700000000001</v>
      </c>
      <c r="H40" s="51">
        <v>10019.700000000001</v>
      </c>
    </row>
    <row r="41" spans="1:8" ht="63.75" x14ac:dyDescent="0.2">
      <c r="A41" s="49" t="s">
        <v>72</v>
      </c>
      <c r="B41" s="50" t="s">
        <v>71</v>
      </c>
      <c r="C41" s="50" t="s">
        <v>21</v>
      </c>
      <c r="D41" s="50" t="s">
        <v>73</v>
      </c>
      <c r="E41" s="50" t="s">
        <v>25</v>
      </c>
      <c r="F41" s="51">
        <v>1420</v>
      </c>
      <c r="G41" s="51">
        <v>1750.7</v>
      </c>
      <c r="H41" s="51">
        <v>1232.3</v>
      </c>
    </row>
    <row r="42" spans="1:8" ht="63.75" x14ac:dyDescent="0.2">
      <c r="A42" s="49" t="s">
        <v>74</v>
      </c>
      <c r="B42" s="50" t="s">
        <v>71</v>
      </c>
      <c r="C42" s="50" t="s">
        <v>21</v>
      </c>
      <c r="D42" s="50" t="s">
        <v>75</v>
      </c>
      <c r="E42" s="50" t="s">
        <v>24</v>
      </c>
      <c r="F42" s="51">
        <v>699.5</v>
      </c>
      <c r="G42" s="51">
        <v>0</v>
      </c>
      <c r="H42" s="51">
        <v>0</v>
      </c>
    </row>
    <row r="43" spans="1:8" ht="63.75" x14ac:dyDescent="0.2">
      <c r="A43" s="49" t="s">
        <v>76</v>
      </c>
      <c r="B43" s="50" t="s">
        <v>71</v>
      </c>
      <c r="C43" s="50" t="s">
        <v>21</v>
      </c>
      <c r="D43" s="50" t="s">
        <v>77</v>
      </c>
      <c r="E43" s="50" t="s">
        <v>24</v>
      </c>
      <c r="F43" s="51">
        <v>3824.4</v>
      </c>
      <c r="G43" s="51">
        <v>6596.8</v>
      </c>
      <c r="H43" s="51">
        <v>6706.5</v>
      </c>
    </row>
    <row r="44" spans="1:8" ht="63.75" x14ac:dyDescent="0.2">
      <c r="A44" s="49" t="s">
        <v>228</v>
      </c>
      <c r="B44" s="50" t="s">
        <v>71</v>
      </c>
      <c r="C44" s="50" t="s">
        <v>21</v>
      </c>
      <c r="D44" s="50" t="s">
        <v>77</v>
      </c>
      <c r="E44" s="50" t="s">
        <v>24</v>
      </c>
      <c r="F44" s="51">
        <v>572.70000000000005</v>
      </c>
      <c r="G44" s="51">
        <v>0</v>
      </c>
      <c r="H44" s="51">
        <v>0</v>
      </c>
    </row>
    <row r="45" spans="1:8" ht="63.75" x14ac:dyDescent="0.2">
      <c r="A45" s="49" t="s">
        <v>78</v>
      </c>
      <c r="B45" s="50" t="s">
        <v>71</v>
      </c>
      <c r="C45" s="50" t="s">
        <v>21</v>
      </c>
      <c r="D45" s="50" t="s">
        <v>77</v>
      </c>
      <c r="E45" s="50" t="s">
        <v>24</v>
      </c>
      <c r="F45" s="51">
        <v>190</v>
      </c>
      <c r="G45" s="51">
        <v>0</v>
      </c>
      <c r="H45" s="51">
        <v>0</v>
      </c>
    </row>
    <row r="46" spans="1:8" ht="63.75" x14ac:dyDescent="0.2">
      <c r="A46" s="49" t="s">
        <v>79</v>
      </c>
      <c r="B46" s="50" t="s">
        <v>71</v>
      </c>
      <c r="C46" s="50" t="s">
        <v>21</v>
      </c>
      <c r="D46" s="50" t="s">
        <v>77</v>
      </c>
      <c r="E46" s="50" t="s">
        <v>24</v>
      </c>
      <c r="F46" s="51">
        <v>613.4</v>
      </c>
      <c r="G46" s="51"/>
      <c r="H46" s="51">
        <v>0</v>
      </c>
    </row>
    <row r="47" spans="1:8" ht="63.75" x14ac:dyDescent="0.2">
      <c r="A47" s="49" t="s">
        <v>56</v>
      </c>
      <c r="B47" s="50" t="s">
        <v>80</v>
      </c>
      <c r="C47" s="50" t="s">
        <v>71</v>
      </c>
      <c r="D47" s="50" t="s">
        <v>57</v>
      </c>
      <c r="E47" s="50" t="s">
        <v>24</v>
      </c>
      <c r="F47" s="51">
        <v>16.5</v>
      </c>
      <c r="G47" s="51">
        <v>0</v>
      </c>
      <c r="H47" s="51">
        <v>0</v>
      </c>
    </row>
    <row r="48" spans="1:8" ht="51" x14ac:dyDescent="0.2">
      <c r="A48" s="49" t="s">
        <v>84</v>
      </c>
      <c r="B48" s="50" t="s">
        <v>81</v>
      </c>
      <c r="C48" s="50" t="s">
        <v>20</v>
      </c>
      <c r="D48" s="50" t="s">
        <v>82</v>
      </c>
      <c r="E48" s="50" t="s">
        <v>83</v>
      </c>
      <c r="F48" s="51">
        <v>5011</v>
      </c>
      <c r="G48" s="51">
        <v>6600</v>
      </c>
      <c r="H48" s="51">
        <v>6865</v>
      </c>
    </row>
    <row r="49" spans="1:8" ht="76.5" x14ac:dyDescent="0.2">
      <c r="A49" s="49" t="s">
        <v>85</v>
      </c>
      <c r="B49" s="50" t="s">
        <v>81</v>
      </c>
      <c r="C49" s="50" t="s">
        <v>20</v>
      </c>
      <c r="D49" s="50" t="s">
        <v>82</v>
      </c>
      <c r="E49" s="50" t="s">
        <v>86</v>
      </c>
      <c r="F49" s="51">
        <v>2255</v>
      </c>
      <c r="G49" s="51">
        <v>1993.2</v>
      </c>
      <c r="H49" s="51">
        <v>2074</v>
      </c>
    </row>
    <row r="50" spans="1:8" ht="63.75" x14ac:dyDescent="0.2">
      <c r="A50" s="49" t="s">
        <v>87</v>
      </c>
      <c r="B50" s="50" t="s">
        <v>81</v>
      </c>
      <c r="C50" s="50" t="s">
        <v>20</v>
      </c>
      <c r="D50" s="50" t="s">
        <v>82</v>
      </c>
      <c r="E50" s="50" t="s">
        <v>24</v>
      </c>
      <c r="F50" s="51">
        <v>356</v>
      </c>
      <c r="G50" s="51">
        <v>0</v>
      </c>
      <c r="H50" s="51">
        <v>0</v>
      </c>
    </row>
    <row r="51" spans="1:8" ht="63.75" x14ac:dyDescent="0.2">
      <c r="A51" s="49" t="s">
        <v>88</v>
      </c>
      <c r="B51" s="50" t="s">
        <v>81</v>
      </c>
      <c r="C51" s="50" t="s">
        <v>20</v>
      </c>
      <c r="D51" s="50" t="s">
        <v>82</v>
      </c>
      <c r="E51" s="50" t="s">
        <v>24</v>
      </c>
      <c r="F51" s="51">
        <v>1196</v>
      </c>
      <c r="G51" s="51">
        <v>987.2</v>
      </c>
      <c r="H51" s="51">
        <v>373.7</v>
      </c>
    </row>
    <row r="52" spans="1:8" ht="63.75" x14ac:dyDescent="0.2">
      <c r="A52" s="49" t="s">
        <v>89</v>
      </c>
      <c r="B52" s="50" t="s">
        <v>81</v>
      </c>
      <c r="C52" s="50" t="s">
        <v>20</v>
      </c>
      <c r="D52" s="50" t="s">
        <v>82</v>
      </c>
      <c r="E52" s="50" t="s">
        <v>24</v>
      </c>
      <c r="F52" s="51">
        <v>350</v>
      </c>
      <c r="G52" s="51">
        <v>0</v>
      </c>
      <c r="H52" s="51">
        <v>0</v>
      </c>
    </row>
    <row r="53" spans="1:8" ht="63.75" x14ac:dyDescent="0.2">
      <c r="A53" s="49" t="s">
        <v>90</v>
      </c>
      <c r="B53" s="50" t="s">
        <v>81</v>
      </c>
      <c r="C53" s="50" t="s">
        <v>20</v>
      </c>
      <c r="D53" s="50" t="s">
        <v>82</v>
      </c>
      <c r="E53" s="50" t="s">
        <v>24</v>
      </c>
      <c r="F53" s="51">
        <v>250</v>
      </c>
      <c r="G53" s="51">
        <v>0</v>
      </c>
      <c r="H53" s="51">
        <v>0</v>
      </c>
    </row>
    <row r="54" spans="1:8" ht="63.75" x14ac:dyDescent="0.2">
      <c r="A54" s="49" t="s">
        <v>91</v>
      </c>
      <c r="B54" s="50" t="s">
        <v>81</v>
      </c>
      <c r="C54" s="50" t="s">
        <v>20</v>
      </c>
      <c r="D54" s="50" t="s">
        <v>82</v>
      </c>
      <c r="E54" s="50" t="s">
        <v>24</v>
      </c>
      <c r="F54" s="51">
        <v>200</v>
      </c>
      <c r="G54" s="51">
        <v>0</v>
      </c>
      <c r="H54" s="51">
        <v>0</v>
      </c>
    </row>
    <row r="55" spans="1:8" ht="51" x14ac:dyDescent="0.2">
      <c r="A55" s="49" t="s">
        <v>92</v>
      </c>
      <c r="B55" s="50" t="s">
        <v>81</v>
      </c>
      <c r="C55" s="50" t="s">
        <v>20</v>
      </c>
      <c r="D55" s="50" t="s">
        <v>82</v>
      </c>
      <c r="E55" s="50" t="s">
        <v>25</v>
      </c>
      <c r="F55" s="51">
        <v>490</v>
      </c>
      <c r="G55" s="51">
        <v>0</v>
      </c>
      <c r="H55" s="51">
        <v>0</v>
      </c>
    </row>
    <row r="56" spans="1:8" ht="63.75" x14ac:dyDescent="0.2">
      <c r="A56" s="49" t="s">
        <v>93</v>
      </c>
      <c r="B56" s="50" t="s">
        <v>81</v>
      </c>
      <c r="C56" s="50" t="s">
        <v>20</v>
      </c>
      <c r="D56" s="50" t="s">
        <v>82</v>
      </c>
      <c r="E56" s="50" t="s">
        <v>40</v>
      </c>
      <c r="F56" s="51">
        <v>24</v>
      </c>
      <c r="G56" s="51">
        <v>0</v>
      </c>
      <c r="H56" s="51">
        <v>0</v>
      </c>
    </row>
    <row r="57" spans="1:8" ht="51" x14ac:dyDescent="0.2">
      <c r="A57" s="49" t="s">
        <v>94</v>
      </c>
      <c r="B57" s="50" t="s">
        <v>81</v>
      </c>
      <c r="C57" s="50" t="s">
        <v>20</v>
      </c>
      <c r="D57" s="50" t="s">
        <v>82</v>
      </c>
      <c r="E57" s="50" t="s">
        <v>44</v>
      </c>
      <c r="F57" s="51">
        <v>5</v>
      </c>
      <c r="G57" s="51">
        <v>0</v>
      </c>
      <c r="H57" s="51">
        <v>0</v>
      </c>
    </row>
    <row r="58" spans="1:8" ht="76.5" x14ac:dyDescent="0.2">
      <c r="A58" s="49" t="s">
        <v>95</v>
      </c>
      <c r="B58" s="50" t="s">
        <v>81</v>
      </c>
      <c r="C58" s="50" t="s">
        <v>20</v>
      </c>
      <c r="D58" s="50" t="s">
        <v>55</v>
      </c>
      <c r="E58" s="50" t="s">
        <v>24</v>
      </c>
      <c r="F58" s="51">
        <v>70</v>
      </c>
      <c r="G58" s="51">
        <v>0</v>
      </c>
      <c r="H58" s="51">
        <v>0</v>
      </c>
    </row>
    <row r="59" spans="1:8" ht="89.25" x14ac:dyDescent="0.2">
      <c r="A59" s="49" t="s">
        <v>96</v>
      </c>
      <c r="B59" s="50" t="s">
        <v>81</v>
      </c>
      <c r="C59" s="50" t="s">
        <v>20</v>
      </c>
      <c r="D59" s="50" t="s">
        <v>55</v>
      </c>
      <c r="E59" s="50" t="s">
        <v>24</v>
      </c>
      <c r="F59" s="51">
        <v>20</v>
      </c>
      <c r="G59" s="51">
        <v>0</v>
      </c>
      <c r="H59" s="51">
        <v>0</v>
      </c>
    </row>
    <row r="60" spans="1:8" ht="76.5" x14ac:dyDescent="0.2">
      <c r="A60" s="49" t="s">
        <v>54</v>
      </c>
      <c r="B60" s="50" t="s">
        <v>81</v>
      </c>
      <c r="C60" s="50" t="s">
        <v>20</v>
      </c>
      <c r="D60" s="50" t="s">
        <v>55</v>
      </c>
      <c r="E60" s="50" t="s">
        <v>24</v>
      </c>
      <c r="F60" s="51">
        <v>70</v>
      </c>
      <c r="G60" s="51">
        <v>0</v>
      </c>
      <c r="H60" s="51">
        <v>0</v>
      </c>
    </row>
    <row r="61" spans="1:8" ht="63.75" x14ac:dyDescent="0.2">
      <c r="A61" s="49" t="s">
        <v>98</v>
      </c>
      <c r="B61" s="50" t="s">
        <v>14</v>
      </c>
      <c r="C61" s="50" t="s">
        <v>20</v>
      </c>
      <c r="D61" s="50" t="s">
        <v>97</v>
      </c>
      <c r="E61" s="50" t="s">
        <v>99</v>
      </c>
      <c r="F61" s="51">
        <v>139</v>
      </c>
      <c r="G61" s="51">
        <v>225</v>
      </c>
      <c r="H61" s="51">
        <v>225</v>
      </c>
    </row>
    <row r="62" spans="1:8" ht="63.75" x14ac:dyDescent="0.2">
      <c r="A62" s="49" t="s">
        <v>229</v>
      </c>
      <c r="B62" s="50" t="s">
        <v>49</v>
      </c>
      <c r="C62" s="50" t="s">
        <v>65</v>
      </c>
      <c r="D62" s="50" t="s">
        <v>100</v>
      </c>
      <c r="E62" s="50" t="s">
        <v>24</v>
      </c>
      <c r="F62" s="51">
        <v>10</v>
      </c>
      <c r="G62" s="51">
        <v>0</v>
      </c>
      <c r="H62" s="51">
        <v>0</v>
      </c>
    </row>
    <row r="63" spans="1:8" ht="51" x14ac:dyDescent="0.2">
      <c r="A63" s="49" t="s">
        <v>102</v>
      </c>
      <c r="B63" s="50" t="s">
        <v>101</v>
      </c>
      <c r="C63" s="50" t="s">
        <v>23</v>
      </c>
      <c r="D63" s="50" t="s">
        <v>103</v>
      </c>
      <c r="E63" s="50" t="s">
        <v>24</v>
      </c>
      <c r="F63" s="51">
        <v>1.7</v>
      </c>
      <c r="G63" s="51">
        <v>0</v>
      </c>
      <c r="H63" s="51">
        <v>0</v>
      </c>
    </row>
    <row r="64" spans="1:8" ht="15.75" x14ac:dyDescent="0.2">
      <c r="A64" s="49" t="s">
        <v>104</v>
      </c>
      <c r="B64" s="8" t="s">
        <v>71</v>
      </c>
      <c r="C64" s="8" t="s">
        <v>21</v>
      </c>
      <c r="D64" s="8" t="s">
        <v>73</v>
      </c>
      <c r="E64" s="8" t="s">
        <v>25</v>
      </c>
      <c r="F64" s="51">
        <f>SUM(F15:F63)</f>
        <v>49631.399999999994</v>
      </c>
      <c r="G64" s="44">
        <v>31844.5</v>
      </c>
      <c r="H64" s="44">
        <v>32347.5</v>
      </c>
    </row>
  </sheetData>
  <mergeCells count="6">
    <mergeCell ref="A10:H10"/>
    <mergeCell ref="A7:H7"/>
    <mergeCell ref="F1:H1"/>
    <mergeCell ref="F2:G2"/>
    <mergeCell ref="F3:G3"/>
    <mergeCell ref="F5:G5"/>
  </mergeCells>
  <printOptions horizontalCentered="1"/>
  <pageMargins left="0.15748031496062992" right="0.15748031496062992" top="0.19685039370078741" bottom="0.19685039370078741" header="0.51181102362204722" footer="0.51181102362204722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workbookViewId="0">
      <selection activeCell="H72" sqref="H72"/>
    </sheetView>
  </sheetViews>
  <sheetFormatPr defaultRowHeight="12.75" x14ac:dyDescent="0.2"/>
  <cols>
    <col min="1" max="1" width="144.85546875" style="67" customWidth="1"/>
    <col min="2" max="2" width="8.140625" style="67" customWidth="1"/>
    <col min="3" max="3" width="7.140625" style="67" customWidth="1"/>
    <col min="4" max="4" width="7.7109375" style="67" customWidth="1"/>
    <col min="5" max="5" width="20.5703125" style="67" customWidth="1"/>
    <col min="6" max="6" width="6.5703125" style="67" customWidth="1"/>
    <col min="7" max="7" width="14.42578125" style="67" hidden="1" customWidth="1"/>
    <col min="8" max="8" width="16.42578125" style="67" customWidth="1"/>
    <col min="9" max="9" width="17.42578125" style="67" customWidth="1"/>
    <col min="10" max="10" width="16.28515625" style="67" customWidth="1"/>
    <col min="11" max="16384" width="9.140625" style="67"/>
  </cols>
  <sheetData>
    <row r="1" spans="1:12" ht="33.75" customHeight="1" x14ac:dyDescent="0.2">
      <c r="B1" s="68"/>
      <c r="C1" s="68"/>
      <c r="D1" s="68"/>
      <c r="E1" s="68"/>
      <c r="F1" s="68"/>
      <c r="G1" s="68"/>
      <c r="H1" s="108" t="s">
        <v>335</v>
      </c>
      <c r="I1" s="108"/>
      <c r="J1" s="108"/>
    </row>
    <row r="2" spans="1:12" ht="33.75" customHeight="1" x14ac:dyDescent="0.2">
      <c r="B2" s="69"/>
      <c r="C2" s="69"/>
      <c r="D2" s="69"/>
      <c r="E2" s="69"/>
      <c r="F2" s="69"/>
      <c r="G2" s="69"/>
      <c r="H2" s="70" t="s">
        <v>230</v>
      </c>
      <c r="I2" s="70"/>
      <c r="J2" s="70"/>
    </row>
    <row r="3" spans="1:12" ht="12.75" customHeight="1" x14ac:dyDescent="0.2">
      <c r="B3" s="69"/>
      <c r="C3" s="69"/>
      <c r="D3" s="69"/>
      <c r="E3" s="69"/>
      <c r="F3" s="69"/>
      <c r="G3" s="69"/>
      <c r="H3" s="70" t="s">
        <v>231</v>
      </c>
      <c r="I3" s="70"/>
      <c r="J3" s="70"/>
    </row>
    <row r="4" spans="1:12" ht="12.75" customHeight="1" x14ac:dyDescent="0.2">
      <c r="B4" s="69"/>
      <c r="C4" s="69"/>
      <c r="D4" s="69"/>
      <c r="E4" s="69"/>
      <c r="F4" s="69"/>
      <c r="G4" s="69"/>
      <c r="H4" s="70" t="s">
        <v>232</v>
      </c>
      <c r="I4" s="70"/>
      <c r="J4" s="70"/>
    </row>
    <row r="5" spans="1:12" ht="12.75" customHeight="1" x14ac:dyDescent="0.2">
      <c r="B5" s="69"/>
      <c r="C5" s="69"/>
      <c r="D5" s="69"/>
      <c r="E5" s="69"/>
      <c r="F5" s="69"/>
      <c r="G5" s="69"/>
      <c r="H5" s="70" t="s">
        <v>233</v>
      </c>
      <c r="I5" s="70"/>
      <c r="J5" s="70"/>
    </row>
    <row r="6" spans="1:12" ht="18" customHeight="1" x14ac:dyDescent="0.2">
      <c r="B6" s="69"/>
      <c r="C6" s="69"/>
      <c r="D6" s="69"/>
      <c r="E6" s="69"/>
      <c r="F6" s="69"/>
      <c r="G6" s="69"/>
      <c r="H6" s="70"/>
      <c r="I6" s="70"/>
      <c r="J6" s="70"/>
    </row>
    <row r="7" spans="1:12" ht="12.75" customHeight="1" x14ac:dyDescent="0.2">
      <c r="A7" s="71"/>
      <c r="B7" s="72"/>
      <c r="C7" s="72"/>
      <c r="D7" s="72"/>
      <c r="E7" s="72"/>
      <c r="F7" s="72"/>
      <c r="G7" s="72"/>
      <c r="H7" s="72"/>
      <c r="I7" s="72"/>
      <c r="J7" s="72"/>
      <c r="K7"/>
      <c r="L7"/>
    </row>
    <row r="8" spans="1:12" ht="12.75" customHeight="1" x14ac:dyDescent="0.2">
      <c r="A8" s="73"/>
      <c r="B8" s="74"/>
      <c r="C8" s="74"/>
      <c r="D8" s="74"/>
      <c r="E8" s="74"/>
      <c r="F8" s="74"/>
      <c r="G8" s="74"/>
      <c r="H8" s="74"/>
      <c r="I8" s="74"/>
      <c r="J8" s="74"/>
      <c r="K8"/>
      <c r="L8"/>
    </row>
    <row r="9" spans="1:12" ht="12.75" customHeight="1" x14ac:dyDescent="0.2">
      <c r="A9" s="73"/>
      <c r="B9" s="74"/>
      <c r="C9" s="74"/>
      <c r="D9" s="74"/>
      <c r="E9" s="74"/>
      <c r="F9" s="74"/>
      <c r="G9" s="74"/>
      <c r="H9" s="74"/>
      <c r="I9" s="74"/>
      <c r="J9" s="74"/>
      <c r="K9"/>
      <c r="L9"/>
    </row>
    <row r="10" spans="1:12" ht="12.75" customHeight="1" x14ac:dyDescent="0.2">
      <c r="A10" s="75" t="s">
        <v>234</v>
      </c>
      <c r="B10" s="75"/>
      <c r="C10" s="75"/>
      <c r="D10" s="75"/>
      <c r="E10" s="75"/>
      <c r="F10" s="75"/>
      <c r="G10" s="75"/>
      <c r="H10" s="75"/>
      <c r="I10" s="75"/>
      <c r="J10" s="75"/>
      <c r="K10"/>
      <c r="L10"/>
    </row>
    <row r="11" spans="1:12" ht="20.25" customHeight="1" x14ac:dyDescent="0.2">
      <c r="A11" s="75" t="s">
        <v>235</v>
      </c>
      <c r="B11" s="75"/>
      <c r="C11" s="75"/>
      <c r="D11" s="75"/>
      <c r="E11" s="75"/>
      <c r="F11" s="75"/>
      <c r="G11" s="75"/>
      <c r="H11" s="75"/>
      <c r="I11" s="75"/>
      <c r="J11" s="75"/>
      <c r="K11"/>
      <c r="L11"/>
    </row>
    <row r="12" spans="1:12" ht="38.25" x14ac:dyDescent="0.2">
      <c r="A12" s="76" t="s">
        <v>133</v>
      </c>
      <c r="B12" s="77" t="s">
        <v>236</v>
      </c>
      <c r="C12" s="7" t="s">
        <v>3</v>
      </c>
      <c r="D12" s="7" t="s">
        <v>4</v>
      </c>
      <c r="E12" s="7" t="s">
        <v>5</v>
      </c>
      <c r="F12" s="7" t="s">
        <v>6</v>
      </c>
      <c r="H12" s="7" t="s">
        <v>16</v>
      </c>
      <c r="I12" s="7" t="s">
        <v>17</v>
      </c>
      <c r="J12" s="7" t="s">
        <v>18</v>
      </c>
      <c r="K12" s="106"/>
    </row>
    <row r="13" spans="1:12" ht="24.75" customHeight="1" x14ac:dyDescent="0.2">
      <c r="A13" s="78" t="s">
        <v>237</v>
      </c>
      <c r="B13" s="79">
        <v>951</v>
      </c>
      <c r="C13" s="8" t="s">
        <v>8</v>
      </c>
      <c r="D13" s="8" t="s">
        <v>9</v>
      </c>
      <c r="E13" s="8" t="s">
        <v>10</v>
      </c>
      <c r="F13" s="8" t="s">
        <v>11</v>
      </c>
      <c r="H13" s="8" t="s">
        <v>12</v>
      </c>
      <c r="I13" s="8" t="s">
        <v>13</v>
      </c>
      <c r="J13" s="8" t="s">
        <v>14</v>
      </c>
      <c r="K13" s="109">
        <f>K14+K34+K38</f>
        <v>0</v>
      </c>
    </row>
    <row r="14" spans="1:12" ht="33" customHeight="1" x14ac:dyDescent="0.2">
      <c r="A14" s="78" t="s">
        <v>239</v>
      </c>
      <c r="B14" s="79">
        <v>951</v>
      </c>
      <c r="C14" s="7"/>
      <c r="D14" s="7"/>
      <c r="E14" s="7"/>
      <c r="F14" s="7"/>
      <c r="H14" s="48">
        <f>H64</f>
        <v>49631.399999999994</v>
      </c>
      <c r="I14" s="44">
        <v>31844.5</v>
      </c>
      <c r="J14" s="44">
        <v>32347.5</v>
      </c>
      <c r="K14" s="106"/>
    </row>
    <row r="15" spans="1:12" ht="50.25" customHeight="1" x14ac:dyDescent="0.2">
      <c r="A15" s="82" t="s">
        <v>240</v>
      </c>
      <c r="B15" s="76">
        <v>951</v>
      </c>
      <c r="C15" s="50" t="s">
        <v>20</v>
      </c>
      <c r="D15" s="50" t="s">
        <v>23</v>
      </c>
      <c r="E15" s="50" t="s">
        <v>27</v>
      </c>
      <c r="F15" s="50" t="s">
        <v>22</v>
      </c>
      <c r="H15" s="51">
        <v>7000</v>
      </c>
      <c r="I15" s="51">
        <v>6319.3</v>
      </c>
      <c r="J15" s="51">
        <v>7288.1</v>
      </c>
    </row>
    <row r="16" spans="1:12" ht="73.5" customHeight="1" x14ac:dyDescent="0.2">
      <c r="A16" s="82" t="s">
        <v>241</v>
      </c>
      <c r="B16" s="76">
        <v>951</v>
      </c>
      <c r="C16" s="50" t="s">
        <v>20</v>
      </c>
      <c r="D16" s="50" t="s">
        <v>23</v>
      </c>
      <c r="E16" s="50" t="s">
        <v>27</v>
      </c>
      <c r="F16" s="50" t="s">
        <v>30</v>
      </c>
      <c r="H16" s="51">
        <v>2439.5</v>
      </c>
      <c r="I16" s="51">
        <v>1899.9</v>
      </c>
      <c r="J16" s="51">
        <v>2383.9</v>
      </c>
    </row>
    <row r="17" spans="1:10" ht="22.5" customHeight="1" x14ac:dyDescent="0.2">
      <c r="A17" s="82" t="s">
        <v>242</v>
      </c>
      <c r="B17" s="76">
        <v>951</v>
      </c>
      <c r="C17" s="50" t="s">
        <v>20</v>
      </c>
      <c r="D17" s="50" t="s">
        <v>23</v>
      </c>
      <c r="E17" s="50" t="s">
        <v>27</v>
      </c>
      <c r="F17" s="50" t="s">
        <v>28</v>
      </c>
      <c r="H17" s="51">
        <v>410</v>
      </c>
      <c r="I17" s="51">
        <v>130</v>
      </c>
      <c r="J17" s="51">
        <v>130</v>
      </c>
    </row>
    <row r="18" spans="1:10" ht="50.25" hidden="1" customHeight="1" x14ac:dyDescent="0.2">
      <c r="A18" s="82" t="s">
        <v>243</v>
      </c>
      <c r="B18" s="76">
        <v>951</v>
      </c>
      <c r="C18" s="50" t="s">
        <v>20</v>
      </c>
      <c r="D18" s="50" t="s">
        <v>23</v>
      </c>
      <c r="E18" s="50" t="s">
        <v>33</v>
      </c>
      <c r="F18" s="50" t="s">
        <v>24</v>
      </c>
      <c r="H18" s="51">
        <v>120</v>
      </c>
      <c r="I18" s="51">
        <v>0</v>
      </c>
      <c r="J18" s="51">
        <v>0</v>
      </c>
    </row>
    <row r="19" spans="1:10" ht="50.25" hidden="1" customHeight="1" x14ac:dyDescent="0.2">
      <c r="A19" s="82" t="s">
        <v>244</v>
      </c>
      <c r="B19" s="76">
        <v>951</v>
      </c>
      <c r="C19" s="50" t="s">
        <v>20</v>
      </c>
      <c r="D19" s="50" t="s">
        <v>23</v>
      </c>
      <c r="E19" s="50" t="s">
        <v>33</v>
      </c>
      <c r="F19" s="50" t="s">
        <v>24</v>
      </c>
      <c r="H19" s="51">
        <v>80</v>
      </c>
      <c r="I19" s="51">
        <v>0</v>
      </c>
      <c r="J19" s="51">
        <v>0</v>
      </c>
    </row>
    <row r="20" spans="1:10" ht="50.25" hidden="1" customHeight="1" x14ac:dyDescent="0.2">
      <c r="A20" s="82" t="s">
        <v>245</v>
      </c>
      <c r="B20" s="76">
        <v>951</v>
      </c>
      <c r="C20" s="50" t="s">
        <v>20</v>
      </c>
      <c r="D20" s="50" t="s">
        <v>23</v>
      </c>
      <c r="E20" s="50" t="s">
        <v>33</v>
      </c>
      <c r="F20" s="50" t="s">
        <v>24</v>
      </c>
      <c r="H20" s="51"/>
      <c r="I20" s="51">
        <v>0</v>
      </c>
      <c r="J20" s="51">
        <v>0</v>
      </c>
    </row>
    <row r="21" spans="1:10" ht="50.25" customHeight="1" x14ac:dyDescent="0.2">
      <c r="A21" s="82" t="s">
        <v>246</v>
      </c>
      <c r="B21" s="76">
        <v>951</v>
      </c>
      <c r="C21" s="50" t="s">
        <v>20</v>
      </c>
      <c r="D21" s="50" t="s">
        <v>23</v>
      </c>
      <c r="E21" s="50" t="s">
        <v>33</v>
      </c>
      <c r="F21" s="50" t="s">
        <v>24</v>
      </c>
      <c r="H21" s="51">
        <v>100</v>
      </c>
      <c r="I21" s="51">
        <v>100</v>
      </c>
      <c r="J21" s="51">
        <v>100</v>
      </c>
    </row>
    <row r="22" spans="1:10" ht="50.25" customHeight="1" x14ac:dyDescent="0.2">
      <c r="A22" s="82" t="s">
        <v>246</v>
      </c>
      <c r="B22" s="76">
        <v>951</v>
      </c>
      <c r="C22" s="50" t="s">
        <v>20</v>
      </c>
      <c r="D22" s="50" t="s">
        <v>23</v>
      </c>
      <c r="E22" s="50" t="s">
        <v>33</v>
      </c>
      <c r="F22" s="50" t="s">
        <v>24</v>
      </c>
      <c r="H22" s="51">
        <v>200</v>
      </c>
      <c r="I22" s="51">
        <v>100</v>
      </c>
      <c r="J22" s="51">
        <v>100</v>
      </c>
    </row>
    <row r="23" spans="1:10" ht="22.5" customHeight="1" x14ac:dyDescent="0.2">
      <c r="A23" s="82" t="s">
        <v>247</v>
      </c>
      <c r="B23" s="76">
        <v>951</v>
      </c>
      <c r="C23" s="50" t="s">
        <v>20</v>
      </c>
      <c r="D23" s="50" t="s">
        <v>23</v>
      </c>
      <c r="E23" s="50" t="s">
        <v>33</v>
      </c>
      <c r="F23" s="50" t="s">
        <v>25</v>
      </c>
      <c r="H23" s="51">
        <v>210.8</v>
      </c>
      <c r="I23" s="51">
        <v>170</v>
      </c>
      <c r="J23" s="51">
        <v>190</v>
      </c>
    </row>
    <row r="24" spans="1:10" ht="22.5" customHeight="1" x14ac:dyDescent="0.2">
      <c r="A24" s="82" t="s">
        <v>247</v>
      </c>
      <c r="B24" s="76">
        <v>951</v>
      </c>
      <c r="C24" s="50" t="s">
        <v>20</v>
      </c>
      <c r="D24" s="50" t="s">
        <v>23</v>
      </c>
      <c r="E24" s="50" t="s">
        <v>33</v>
      </c>
      <c r="F24" s="50" t="s">
        <v>40</v>
      </c>
      <c r="H24" s="51">
        <v>41</v>
      </c>
      <c r="I24" s="51">
        <v>0</v>
      </c>
      <c r="J24" s="51">
        <v>0</v>
      </c>
    </row>
    <row r="25" spans="1:10" ht="80.25" customHeight="1" x14ac:dyDescent="0.2">
      <c r="A25" s="82" t="s">
        <v>248</v>
      </c>
      <c r="B25" s="76">
        <v>951</v>
      </c>
      <c r="C25" s="50" t="s">
        <v>20</v>
      </c>
      <c r="D25" s="50" t="s">
        <v>23</v>
      </c>
      <c r="E25" s="50" t="s">
        <v>33</v>
      </c>
      <c r="F25" s="50" t="s">
        <v>42</v>
      </c>
      <c r="H25" s="51">
        <v>4</v>
      </c>
      <c r="I25" s="51">
        <v>0</v>
      </c>
      <c r="J25" s="51">
        <v>0</v>
      </c>
    </row>
    <row r="26" spans="1:10" ht="96" customHeight="1" x14ac:dyDescent="0.2">
      <c r="A26" s="82" t="s">
        <v>249</v>
      </c>
      <c r="B26" s="76">
        <v>951</v>
      </c>
      <c r="C26" s="50" t="s">
        <v>20</v>
      </c>
      <c r="D26" s="50" t="s">
        <v>23</v>
      </c>
      <c r="E26" s="50" t="s">
        <v>33</v>
      </c>
      <c r="F26" s="50" t="s">
        <v>44</v>
      </c>
      <c r="H26" s="51">
        <v>27</v>
      </c>
      <c r="I26" s="51">
        <v>20</v>
      </c>
      <c r="J26" s="51">
        <v>20</v>
      </c>
    </row>
    <row r="27" spans="1:10" ht="24" customHeight="1" x14ac:dyDescent="0.2">
      <c r="A27" s="82" t="s">
        <v>245</v>
      </c>
      <c r="B27" s="76">
        <v>951</v>
      </c>
      <c r="C27" s="50" t="s">
        <v>20</v>
      </c>
      <c r="D27" s="50" t="s">
        <v>23</v>
      </c>
      <c r="E27" s="50" t="s">
        <v>45</v>
      </c>
      <c r="F27" s="50" t="s">
        <v>24</v>
      </c>
      <c r="H27" s="51">
        <v>0.2</v>
      </c>
      <c r="I27" s="51">
        <v>0</v>
      </c>
      <c r="J27" s="51">
        <v>0</v>
      </c>
    </row>
    <row r="28" spans="1:10" ht="54.75" customHeight="1" x14ac:dyDescent="0.2">
      <c r="A28" s="82" t="s">
        <v>250</v>
      </c>
      <c r="B28" s="76">
        <v>951</v>
      </c>
      <c r="C28" s="50" t="s">
        <v>20</v>
      </c>
      <c r="D28" s="50" t="s">
        <v>23</v>
      </c>
      <c r="E28" s="50" t="s">
        <v>47</v>
      </c>
      <c r="F28" s="50" t="s">
        <v>48</v>
      </c>
      <c r="H28" s="51">
        <v>326.3</v>
      </c>
      <c r="I28" s="51">
        <v>100</v>
      </c>
      <c r="J28" s="51">
        <v>100</v>
      </c>
    </row>
    <row r="29" spans="1:10" ht="54.75" customHeight="1" x14ac:dyDescent="0.2">
      <c r="A29" s="82" t="s">
        <v>251</v>
      </c>
      <c r="B29" s="76">
        <v>951</v>
      </c>
      <c r="C29" s="50" t="s">
        <v>20</v>
      </c>
      <c r="D29" s="50" t="s">
        <v>80</v>
      </c>
      <c r="E29" s="50" t="s">
        <v>224</v>
      </c>
      <c r="F29" s="50" t="s">
        <v>24</v>
      </c>
      <c r="H29" s="51">
        <v>428.9</v>
      </c>
      <c r="I29" s="51">
        <v>0</v>
      </c>
      <c r="J29" s="51">
        <v>0</v>
      </c>
    </row>
    <row r="30" spans="1:10" ht="28.5" customHeight="1" x14ac:dyDescent="0.2">
      <c r="A30" s="82" t="s">
        <v>126</v>
      </c>
      <c r="B30" s="76">
        <v>951</v>
      </c>
      <c r="C30" s="50" t="s">
        <v>20</v>
      </c>
      <c r="D30" s="50" t="s">
        <v>49</v>
      </c>
      <c r="E30" s="50" t="s">
        <v>51</v>
      </c>
      <c r="F30" s="50" t="s">
        <v>52</v>
      </c>
      <c r="H30" s="51">
        <v>100</v>
      </c>
      <c r="I30" s="51">
        <v>100</v>
      </c>
      <c r="J30" s="51">
        <v>100</v>
      </c>
    </row>
    <row r="31" spans="1:10" ht="19.5" customHeight="1" x14ac:dyDescent="0.3">
      <c r="A31" s="86" t="s">
        <v>252</v>
      </c>
      <c r="B31" s="76">
        <v>951</v>
      </c>
      <c r="C31" s="50" t="s">
        <v>20</v>
      </c>
      <c r="D31" s="50" t="s">
        <v>53</v>
      </c>
      <c r="E31" s="50" t="s">
        <v>55</v>
      </c>
      <c r="F31" s="50" t="s">
        <v>24</v>
      </c>
      <c r="H31" s="51"/>
      <c r="I31" s="51">
        <v>0</v>
      </c>
      <c r="J31" s="51">
        <v>0</v>
      </c>
    </row>
    <row r="32" spans="1:10" ht="19.5" customHeight="1" x14ac:dyDescent="0.3">
      <c r="A32" s="86" t="s">
        <v>253</v>
      </c>
      <c r="B32" s="76">
        <v>951</v>
      </c>
      <c r="C32" s="50" t="s">
        <v>20</v>
      </c>
      <c r="D32" s="50" t="s">
        <v>53</v>
      </c>
      <c r="E32" s="50" t="s">
        <v>33</v>
      </c>
      <c r="F32" s="50" t="s">
        <v>24</v>
      </c>
      <c r="H32" s="51"/>
      <c r="I32" s="51">
        <v>0</v>
      </c>
      <c r="J32" s="51">
        <v>0</v>
      </c>
    </row>
    <row r="33" spans="1:10" ht="27.75" customHeight="1" x14ac:dyDescent="0.3">
      <c r="A33" s="86" t="s">
        <v>254</v>
      </c>
      <c r="B33" s="76">
        <v>951</v>
      </c>
      <c r="C33" s="50" t="s">
        <v>20</v>
      </c>
      <c r="D33" s="50" t="s">
        <v>53</v>
      </c>
      <c r="E33" s="50" t="s">
        <v>57</v>
      </c>
      <c r="F33" s="50" t="s">
        <v>24</v>
      </c>
      <c r="H33" s="51">
        <v>581</v>
      </c>
      <c r="I33" s="51">
        <v>0</v>
      </c>
      <c r="J33" s="51">
        <v>0</v>
      </c>
    </row>
    <row r="34" spans="1:10" ht="27.75" customHeight="1" x14ac:dyDescent="0.2">
      <c r="A34" s="82" t="s">
        <v>255</v>
      </c>
      <c r="B34" s="76">
        <v>951</v>
      </c>
      <c r="C34" s="50" t="s">
        <v>20</v>
      </c>
      <c r="D34" s="50" t="s">
        <v>53</v>
      </c>
      <c r="E34" s="50" t="s">
        <v>47</v>
      </c>
      <c r="F34" s="50" t="s">
        <v>59</v>
      </c>
      <c r="H34" s="51"/>
      <c r="I34" s="51">
        <v>0</v>
      </c>
      <c r="J34" s="51">
        <v>0</v>
      </c>
    </row>
    <row r="35" spans="1:10" ht="48" customHeight="1" x14ac:dyDescent="0.2">
      <c r="A35" s="82" t="s">
        <v>256</v>
      </c>
      <c r="B35" s="76">
        <v>951</v>
      </c>
      <c r="C35" s="50" t="s">
        <v>20</v>
      </c>
      <c r="D35" s="50" t="s">
        <v>53</v>
      </c>
      <c r="E35" s="50" t="s">
        <v>60</v>
      </c>
      <c r="F35" s="50" t="s">
        <v>24</v>
      </c>
      <c r="H35" s="51"/>
      <c r="I35" s="51">
        <v>3</v>
      </c>
      <c r="J35" s="51">
        <v>3</v>
      </c>
    </row>
    <row r="36" spans="1:10" ht="62.25" customHeight="1" x14ac:dyDescent="0.2">
      <c r="A36" s="82" t="s">
        <v>257</v>
      </c>
      <c r="B36" s="76">
        <v>951</v>
      </c>
      <c r="C36" s="50" t="s">
        <v>20</v>
      </c>
      <c r="D36" s="50" t="s">
        <v>53</v>
      </c>
      <c r="E36" s="50" t="s">
        <v>63</v>
      </c>
      <c r="F36" s="50" t="s">
        <v>64</v>
      </c>
      <c r="H36" s="51">
        <v>0</v>
      </c>
      <c r="I36" s="51">
        <v>752.5</v>
      </c>
      <c r="J36" s="51">
        <v>1598.5</v>
      </c>
    </row>
    <row r="37" spans="1:10" ht="27.75" customHeight="1" x14ac:dyDescent="0.2">
      <c r="A37" s="82" t="s">
        <v>258</v>
      </c>
      <c r="B37" s="76">
        <v>951</v>
      </c>
      <c r="C37" s="50" t="s">
        <v>65</v>
      </c>
      <c r="D37" s="50" t="s">
        <v>21</v>
      </c>
      <c r="E37" s="50" t="s">
        <v>66</v>
      </c>
      <c r="F37" s="50" t="s">
        <v>22</v>
      </c>
      <c r="H37" s="51">
        <v>258.60000000000002</v>
      </c>
      <c r="I37" s="51">
        <v>360.5</v>
      </c>
      <c r="J37" s="51">
        <v>375.1</v>
      </c>
    </row>
    <row r="38" spans="1:10" ht="27.75" customHeight="1" x14ac:dyDescent="0.2">
      <c r="A38" s="82" t="s">
        <v>259</v>
      </c>
      <c r="B38" s="76">
        <v>951</v>
      </c>
      <c r="C38" s="50" t="s">
        <v>65</v>
      </c>
      <c r="D38" s="50" t="s">
        <v>21</v>
      </c>
      <c r="E38" s="50" t="s">
        <v>66</v>
      </c>
      <c r="F38" s="50" t="s">
        <v>226</v>
      </c>
      <c r="H38" s="51">
        <v>65</v>
      </c>
      <c r="I38" s="51">
        <v>108.9</v>
      </c>
      <c r="J38" s="51">
        <v>113.2</v>
      </c>
    </row>
    <row r="39" spans="1:10" ht="80.25" customHeight="1" x14ac:dyDescent="0.2">
      <c r="A39" s="82" t="s">
        <v>260</v>
      </c>
      <c r="B39" s="76">
        <v>951</v>
      </c>
      <c r="C39" s="50" t="s">
        <v>65</v>
      </c>
      <c r="D39" s="50" t="s">
        <v>21</v>
      </c>
      <c r="E39" s="50" t="s">
        <v>66</v>
      </c>
      <c r="F39" s="50" t="s">
        <v>24</v>
      </c>
      <c r="H39" s="51">
        <v>90</v>
      </c>
      <c r="I39" s="51">
        <v>148.4</v>
      </c>
      <c r="J39" s="51">
        <v>296.39999999999998</v>
      </c>
    </row>
    <row r="40" spans="1:10" ht="80.25" customHeight="1" x14ac:dyDescent="0.2">
      <c r="A40" s="82" t="s">
        <v>262</v>
      </c>
      <c r="B40" s="76">
        <v>951</v>
      </c>
      <c r="C40" s="50" t="s">
        <v>23</v>
      </c>
      <c r="D40" s="50" t="s">
        <v>68</v>
      </c>
      <c r="E40" s="50" t="s">
        <v>70</v>
      </c>
      <c r="F40" s="50" t="s">
        <v>24</v>
      </c>
      <c r="H40" s="51">
        <v>19364.900000000001</v>
      </c>
      <c r="I40" s="51">
        <v>10019.700000000001</v>
      </c>
      <c r="J40" s="51">
        <v>10019.700000000001</v>
      </c>
    </row>
    <row r="41" spans="1:10" ht="23.25" customHeight="1" x14ac:dyDescent="0.2">
      <c r="A41" s="82" t="s">
        <v>245</v>
      </c>
      <c r="B41" s="76">
        <v>951</v>
      </c>
      <c r="C41" s="50" t="s">
        <v>71</v>
      </c>
      <c r="D41" s="50" t="s">
        <v>21</v>
      </c>
      <c r="E41" s="50" t="s">
        <v>73</v>
      </c>
      <c r="F41" s="50" t="s">
        <v>25</v>
      </c>
      <c r="H41" s="51">
        <v>1420</v>
      </c>
      <c r="I41" s="51">
        <v>1750.7</v>
      </c>
      <c r="J41" s="51">
        <v>1232.3</v>
      </c>
    </row>
    <row r="42" spans="1:10" ht="50.25" hidden="1" customHeight="1" x14ac:dyDescent="0.3">
      <c r="A42" s="86" t="s">
        <v>263</v>
      </c>
      <c r="B42" s="76">
        <v>951</v>
      </c>
      <c r="C42" s="50" t="s">
        <v>71</v>
      </c>
      <c r="D42" s="50" t="s">
        <v>21</v>
      </c>
      <c r="E42" s="50" t="s">
        <v>75</v>
      </c>
      <c r="F42" s="50" t="s">
        <v>24</v>
      </c>
      <c r="H42" s="51">
        <v>699.5</v>
      </c>
      <c r="I42" s="51">
        <v>0</v>
      </c>
      <c r="J42" s="51">
        <v>0</v>
      </c>
    </row>
    <row r="43" spans="1:10" ht="50.25" hidden="1" customHeight="1" x14ac:dyDescent="0.3">
      <c r="A43" s="86" t="s">
        <v>264</v>
      </c>
      <c r="B43" s="76">
        <v>951</v>
      </c>
      <c r="C43" s="50" t="s">
        <v>71</v>
      </c>
      <c r="D43" s="50" t="s">
        <v>21</v>
      </c>
      <c r="E43" s="50" t="s">
        <v>77</v>
      </c>
      <c r="F43" s="50" t="s">
        <v>24</v>
      </c>
      <c r="H43" s="51">
        <v>3824.4</v>
      </c>
      <c r="I43" s="51">
        <v>6596.8</v>
      </c>
      <c r="J43" s="51">
        <v>6706.5</v>
      </c>
    </row>
    <row r="44" spans="1:10" ht="50.25" hidden="1" customHeight="1" x14ac:dyDescent="0.3">
      <c r="A44" s="86" t="s">
        <v>252</v>
      </c>
      <c r="B44" s="76">
        <v>951</v>
      </c>
      <c r="C44" s="50" t="s">
        <v>71</v>
      </c>
      <c r="D44" s="50" t="s">
        <v>21</v>
      </c>
      <c r="E44" s="50" t="s">
        <v>77</v>
      </c>
      <c r="F44" s="50" t="s">
        <v>24</v>
      </c>
      <c r="H44" s="51">
        <v>572.70000000000005</v>
      </c>
      <c r="I44" s="51">
        <v>0</v>
      </c>
      <c r="J44" s="51">
        <v>0</v>
      </c>
    </row>
    <row r="45" spans="1:10" ht="72.75" customHeight="1" x14ac:dyDescent="0.2">
      <c r="A45" s="82" t="s">
        <v>265</v>
      </c>
      <c r="B45" s="76">
        <v>951</v>
      </c>
      <c r="C45" s="50" t="s">
        <v>71</v>
      </c>
      <c r="D45" s="50" t="s">
        <v>21</v>
      </c>
      <c r="E45" s="50" t="s">
        <v>77</v>
      </c>
      <c r="F45" s="50" t="s">
        <v>24</v>
      </c>
      <c r="H45" s="51">
        <v>190</v>
      </c>
      <c r="I45" s="51">
        <v>0</v>
      </c>
      <c r="J45" s="51">
        <v>0</v>
      </c>
    </row>
    <row r="46" spans="1:10" ht="29.25" customHeight="1" x14ac:dyDescent="0.2">
      <c r="A46" s="82" t="s">
        <v>245</v>
      </c>
      <c r="B46" s="76">
        <v>951</v>
      </c>
      <c r="C46" s="50" t="s">
        <v>71</v>
      </c>
      <c r="D46" s="50" t="s">
        <v>21</v>
      </c>
      <c r="E46" s="50" t="s">
        <v>77</v>
      </c>
      <c r="F46" s="50" t="s">
        <v>24</v>
      </c>
      <c r="H46" s="51">
        <v>613.4</v>
      </c>
      <c r="I46" s="51"/>
      <c r="J46" s="51">
        <v>0</v>
      </c>
    </row>
    <row r="47" spans="1:10" ht="29.25" customHeight="1" x14ac:dyDescent="0.2">
      <c r="A47" s="82" t="s">
        <v>267</v>
      </c>
      <c r="B47" s="76">
        <v>951</v>
      </c>
      <c r="C47" s="50" t="s">
        <v>80</v>
      </c>
      <c r="D47" s="50" t="s">
        <v>71</v>
      </c>
      <c r="E47" s="50" t="s">
        <v>57</v>
      </c>
      <c r="F47" s="50" t="s">
        <v>24</v>
      </c>
      <c r="H47" s="51">
        <v>16.5</v>
      </c>
      <c r="I47" s="51">
        <v>0</v>
      </c>
      <c r="J47" s="51">
        <v>0</v>
      </c>
    </row>
    <row r="48" spans="1:10" ht="50.25" customHeight="1" x14ac:dyDescent="0.2">
      <c r="A48" s="82" t="s">
        <v>268</v>
      </c>
      <c r="B48" s="76">
        <v>951</v>
      </c>
      <c r="C48" s="50" t="s">
        <v>81</v>
      </c>
      <c r="D48" s="50" t="s">
        <v>20</v>
      </c>
      <c r="E48" s="50" t="s">
        <v>82</v>
      </c>
      <c r="F48" s="50" t="s">
        <v>83</v>
      </c>
      <c r="H48" s="51">
        <v>5011</v>
      </c>
      <c r="I48" s="51">
        <v>6600</v>
      </c>
      <c r="J48" s="51">
        <v>6865</v>
      </c>
    </row>
    <row r="49" spans="1:10" ht="75.75" customHeight="1" x14ac:dyDescent="0.2">
      <c r="A49" s="82" t="s">
        <v>269</v>
      </c>
      <c r="B49" s="76">
        <v>951</v>
      </c>
      <c r="C49" s="50" t="s">
        <v>81</v>
      </c>
      <c r="D49" s="50" t="s">
        <v>20</v>
      </c>
      <c r="E49" s="50" t="s">
        <v>82</v>
      </c>
      <c r="F49" s="50" t="s">
        <v>86</v>
      </c>
      <c r="H49" s="51">
        <v>2255</v>
      </c>
      <c r="I49" s="51">
        <v>1993.2</v>
      </c>
      <c r="J49" s="51">
        <v>2074</v>
      </c>
    </row>
    <row r="50" spans="1:10" ht="24" customHeight="1" x14ac:dyDescent="0.2">
      <c r="A50" s="82" t="s">
        <v>245</v>
      </c>
      <c r="B50" s="76">
        <v>951</v>
      </c>
      <c r="C50" s="50" t="s">
        <v>81</v>
      </c>
      <c r="D50" s="50" t="s">
        <v>20</v>
      </c>
      <c r="E50" s="50" t="s">
        <v>82</v>
      </c>
      <c r="F50" s="50" t="s">
        <v>24</v>
      </c>
      <c r="H50" s="51">
        <v>356</v>
      </c>
      <c r="I50" s="51">
        <v>0</v>
      </c>
      <c r="J50" s="51">
        <v>0</v>
      </c>
    </row>
    <row r="51" spans="1:10" ht="39.75" customHeight="1" x14ac:dyDescent="0.2">
      <c r="A51" s="82" t="s">
        <v>270</v>
      </c>
      <c r="B51" s="76">
        <v>951</v>
      </c>
      <c r="C51" s="50" t="s">
        <v>81</v>
      </c>
      <c r="D51" s="50" t="s">
        <v>20</v>
      </c>
      <c r="E51" s="50" t="s">
        <v>82</v>
      </c>
      <c r="F51" s="50" t="s">
        <v>24</v>
      </c>
      <c r="H51" s="51">
        <v>1196</v>
      </c>
      <c r="I51" s="51">
        <v>987.2</v>
      </c>
      <c r="J51" s="51">
        <v>373.7</v>
      </c>
    </row>
    <row r="52" spans="1:10" ht="35.25" customHeight="1" x14ac:dyDescent="0.2">
      <c r="A52" s="89" t="s">
        <v>271</v>
      </c>
      <c r="B52" s="76">
        <v>951</v>
      </c>
      <c r="C52" s="50" t="s">
        <v>81</v>
      </c>
      <c r="D52" s="50" t="s">
        <v>20</v>
      </c>
      <c r="E52" s="50" t="s">
        <v>82</v>
      </c>
      <c r="F52" s="50" t="s">
        <v>24</v>
      </c>
      <c r="H52" s="51">
        <v>350</v>
      </c>
      <c r="I52" s="51">
        <v>0</v>
      </c>
      <c r="J52" s="51">
        <v>0</v>
      </c>
    </row>
    <row r="53" spans="1:10" ht="22.5" customHeight="1" x14ac:dyDescent="0.2">
      <c r="A53" s="82" t="s">
        <v>272</v>
      </c>
      <c r="B53" s="76">
        <v>951</v>
      </c>
      <c r="C53" s="50" t="s">
        <v>81</v>
      </c>
      <c r="D53" s="50" t="s">
        <v>20</v>
      </c>
      <c r="E53" s="50" t="s">
        <v>82</v>
      </c>
      <c r="F53" s="50" t="s">
        <v>24</v>
      </c>
      <c r="H53" s="51">
        <v>250</v>
      </c>
      <c r="I53" s="51">
        <v>0</v>
      </c>
      <c r="J53" s="51">
        <v>0</v>
      </c>
    </row>
    <row r="54" spans="1:10" ht="22.5" customHeight="1" x14ac:dyDescent="0.2">
      <c r="A54" s="90" t="s">
        <v>273</v>
      </c>
      <c r="B54" s="76">
        <v>951</v>
      </c>
      <c r="C54" s="50" t="s">
        <v>81</v>
      </c>
      <c r="D54" s="50" t="s">
        <v>20</v>
      </c>
      <c r="E54" s="50" t="s">
        <v>82</v>
      </c>
      <c r="F54" s="50" t="s">
        <v>24</v>
      </c>
      <c r="H54" s="51">
        <v>200</v>
      </c>
      <c r="I54" s="51">
        <v>0</v>
      </c>
      <c r="J54" s="51">
        <v>0</v>
      </c>
    </row>
    <row r="55" spans="1:10" ht="22.5" customHeight="1" x14ac:dyDescent="0.2">
      <c r="A55" s="82" t="s">
        <v>274</v>
      </c>
      <c r="B55" s="76">
        <v>951</v>
      </c>
      <c r="C55" s="50" t="s">
        <v>81</v>
      </c>
      <c r="D55" s="50" t="s">
        <v>20</v>
      </c>
      <c r="E55" s="50" t="s">
        <v>82</v>
      </c>
      <c r="F55" s="50" t="s">
        <v>25</v>
      </c>
      <c r="H55" s="51">
        <v>490</v>
      </c>
      <c r="I55" s="51">
        <v>0</v>
      </c>
      <c r="J55" s="51">
        <v>0</v>
      </c>
    </row>
    <row r="56" spans="1:10" ht="44.25" customHeight="1" x14ac:dyDescent="0.2">
      <c r="A56" s="82" t="s">
        <v>275</v>
      </c>
      <c r="B56" s="76">
        <v>951</v>
      </c>
      <c r="C56" s="50" t="s">
        <v>81</v>
      </c>
      <c r="D56" s="50" t="s">
        <v>20</v>
      </c>
      <c r="E56" s="50" t="s">
        <v>82</v>
      </c>
      <c r="F56" s="50" t="s">
        <v>40</v>
      </c>
      <c r="H56" s="51">
        <v>24</v>
      </c>
      <c r="I56" s="51">
        <v>0</v>
      </c>
      <c r="J56" s="51">
        <v>0</v>
      </c>
    </row>
    <row r="57" spans="1:10" ht="75.75" customHeight="1" x14ac:dyDescent="0.2">
      <c r="A57" s="82" t="s">
        <v>276</v>
      </c>
      <c r="B57" s="76">
        <v>951</v>
      </c>
      <c r="C57" s="50" t="s">
        <v>81</v>
      </c>
      <c r="D57" s="50" t="s">
        <v>20</v>
      </c>
      <c r="E57" s="50" t="s">
        <v>82</v>
      </c>
      <c r="F57" s="50" t="s">
        <v>44</v>
      </c>
      <c r="H57" s="51">
        <v>5</v>
      </c>
      <c r="I57" s="51">
        <v>0</v>
      </c>
      <c r="J57" s="51">
        <v>0</v>
      </c>
    </row>
    <row r="58" spans="1:10" ht="28.5" customHeight="1" x14ac:dyDescent="0.2">
      <c r="A58" s="82" t="s">
        <v>242</v>
      </c>
      <c r="B58" s="76">
        <v>951</v>
      </c>
      <c r="C58" s="50" t="s">
        <v>81</v>
      </c>
      <c r="D58" s="50" t="s">
        <v>20</v>
      </c>
      <c r="E58" s="50" t="s">
        <v>55</v>
      </c>
      <c r="F58" s="50" t="s">
        <v>24</v>
      </c>
      <c r="H58" s="51">
        <v>70</v>
      </c>
      <c r="I58" s="51">
        <v>0</v>
      </c>
      <c r="J58" s="51">
        <v>0</v>
      </c>
    </row>
    <row r="59" spans="1:10" ht="22.5" customHeight="1" x14ac:dyDescent="0.2">
      <c r="A59" s="78" t="s">
        <v>277</v>
      </c>
      <c r="B59" s="76">
        <v>951</v>
      </c>
      <c r="C59" s="50" t="s">
        <v>81</v>
      </c>
      <c r="D59" s="50" t="s">
        <v>20</v>
      </c>
      <c r="E59" s="50" t="s">
        <v>55</v>
      </c>
      <c r="F59" s="50" t="s">
        <v>24</v>
      </c>
      <c r="H59" s="51">
        <v>20</v>
      </c>
      <c r="I59" s="51">
        <v>0</v>
      </c>
      <c r="J59" s="51">
        <v>0</v>
      </c>
    </row>
    <row r="60" spans="1:10" ht="21" customHeight="1" x14ac:dyDescent="0.2">
      <c r="A60" s="82" t="s">
        <v>278</v>
      </c>
      <c r="B60" s="76">
        <v>951</v>
      </c>
      <c r="C60" s="50" t="s">
        <v>81</v>
      </c>
      <c r="D60" s="50" t="s">
        <v>20</v>
      </c>
      <c r="E60" s="50" t="s">
        <v>55</v>
      </c>
      <c r="F60" s="50" t="s">
        <v>24</v>
      </c>
      <c r="H60" s="51">
        <v>70</v>
      </c>
      <c r="I60" s="51">
        <v>0</v>
      </c>
      <c r="J60" s="51">
        <v>0</v>
      </c>
    </row>
    <row r="61" spans="1:10" ht="69" customHeight="1" x14ac:dyDescent="0.2">
      <c r="A61" s="82" t="s">
        <v>279</v>
      </c>
      <c r="B61" s="76">
        <v>951</v>
      </c>
      <c r="C61" s="50" t="s">
        <v>14</v>
      </c>
      <c r="D61" s="50" t="s">
        <v>20</v>
      </c>
      <c r="E61" s="50" t="s">
        <v>97</v>
      </c>
      <c r="F61" s="50" t="s">
        <v>99</v>
      </c>
      <c r="H61" s="51">
        <v>139</v>
      </c>
      <c r="I61" s="51">
        <v>225</v>
      </c>
      <c r="J61" s="51">
        <v>225</v>
      </c>
    </row>
    <row r="62" spans="1:10" ht="69" customHeight="1" x14ac:dyDescent="0.2">
      <c r="A62" s="82" t="s">
        <v>280</v>
      </c>
      <c r="B62" s="76">
        <v>951</v>
      </c>
      <c r="C62" s="50" t="s">
        <v>49</v>
      </c>
      <c r="D62" s="50" t="s">
        <v>65</v>
      </c>
      <c r="E62" s="50" t="s">
        <v>100</v>
      </c>
      <c r="F62" s="50" t="s">
        <v>24</v>
      </c>
      <c r="H62" s="51">
        <v>10</v>
      </c>
      <c r="I62" s="51">
        <v>0</v>
      </c>
      <c r="J62" s="51">
        <v>0</v>
      </c>
    </row>
    <row r="63" spans="1:10" ht="21.75" customHeight="1" x14ac:dyDescent="0.2">
      <c r="A63" s="82" t="s">
        <v>245</v>
      </c>
      <c r="B63" s="76">
        <v>951</v>
      </c>
      <c r="C63" s="50" t="s">
        <v>101</v>
      </c>
      <c r="D63" s="50" t="s">
        <v>23</v>
      </c>
      <c r="E63" s="50" t="s">
        <v>103</v>
      </c>
      <c r="F63" s="50" t="s">
        <v>24</v>
      </c>
      <c r="H63" s="51">
        <v>1.7</v>
      </c>
      <c r="I63" s="51">
        <v>0</v>
      </c>
      <c r="J63" s="51">
        <v>0</v>
      </c>
    </row>
    <row r="64" spans="1:10" ht="49.5" hidden="1" customHeight="1" x14ac:dyDescent="0.2">
      <c r="A64" s="82" t="s">
        <v>281</v>
      </c>
      <c r="B64" s="76">
        <v>951</v>
      </c>
      <c r="C64" s="8" t="s">
        <v>71</v>
      </c>
      <c r="D64" s="8" t="s">
        <v>21</v>
      </c>
      <c r="E64" s="8" t="s">
        <v>73</v>
      </c>
      <c r="F64" s="8" t="s">
        <v>25</v>
      </c>
      <c r="H64" s="51">
        <f>SUM(H15:H63)</f>
        <v>49631.399999999994</v>
      </c>
      <c r="I64" s="44">
        <v>31844.5</v>
      </c>
      <c r="J64" s="44">
        <v>32347.5</v>
      </c>
    </row>
    <row r="65" spans="1:10" ht="69" hidden="1" customHeight="1" x14ac:dyDescent="0.2">
      <c r="A65" s="82" t="s">
        <v>283</v>
      </c>
      <c r="B65" s="76">
        <v>951</v>
      </c>
      <c r="C65" s="80" t="s">
        <v>23</v>
      </c>
      <c r="D65" s="80" t="s">
        <v>68</v>
      </c>
      <c r="E65" s="76" t="s">
        <v>284</v>
      </c>
      <c r="F65" s="76">
        <v>240</v>
      </c>
      <c r="H65" s="83">
        <v>0</v>
      </c>
      <c r="I65" s="84">
        <v>0</v>
      </c>
      <c r="J65" s="85">
        <f>I65</f>
        <v>0</v>
      </c>
    </row>
    <row r="66" spans="1:10" ht="39" customHeight="1" x14ac:dyDescent="0.2">
      <c r="A66" s="82" t="s">
        <v>285</v>
      </c>
      <c r="B66" s="76">
        <v>951</v>
      </c>
      <c r="C66" s="80" t="s">
        <v>23</v>
      </c>
      <c r="D66" s="80" t="s">
        <v>68</v>
      </c>
      <c r="E66" s="76" t="s">
        <v>286</v>
      </c>
      <c r="F66" s="76">
        <v>240</v>
      </c>
      <c r="H66" s="83">
        <v>0</v>
      </c>
      <c r="I66" s="84">
        <v>9004.5</v>
      </c>
      <c r="J66" s="85"/>
    </row>
    <row r="67" spans="1:10" ht="24.75" hidden="1" customHeight="1" x14ac:dyDescent="0.2">
      <c r="A67" s="82" t="s">
        <v>287</v>
      </c>
      <c r="B67" s="76">
        <v>951</v>
      </c>
      <c r="C67" s="80" t="s">
        <v>23</v>
      </c>
      <c r="D67" s="80" t="s">
        <v>68</v>
      </c>
      <c r="E67" s="76" t="s">
        <v>282</v>
      </c>
      <c r="F67" s="76"/>
      <c r="H67" s="83">
        <v>0</v>
      </c>
      <c r="I67" s="84"/>
      <c r="J67" s="85"/>
    </row>
    <row r="68" spans="1:10" ht="24.75" customHeight="1" x14ac:dyDescent="0.2">
      <c r="A68" s="82" t="s">
        <v>287</v>
      </c>
      <c r="B68" s="76">
        <v>951</v>
      </c>
      <c r="C68" s="80" t="s">
        <v>23</v>
      </c>
      <c r="D68" s="80" t="s">
        <v>68</v>
      </c>
      <c r="E68" s="92" t="s">
        <v>288</v>
      </c>
      <c r="F68" s="93">
        <v>200</v>
      </c>
      <c r="H68" s="94">
        <v>0</v>
      </c>
      <c r="I68" s="84">
        <f>I69</f>
        <v>91.2</v>
      </c>
      <c r="J68" s="85"/>
    </row>
    <row r="69" spans="1:10" ht="24.75" customHeight="1" x14ac:dyDescent="0.2">
      <c r="A69" s="93" t="s">
        <v>245</v>
      </c>
      <c r="B69" s="76">
        <v>951</v>
      </c>
      <c r="C69" s="80" t="s">
        <v>23</v>
      </c>
      <c r="D69" s="80" t="s">
        <v>68</v>
      </c>
      <c r="E69" s="92" t="s">
        <v>289</v>
      </c>
      <c r="F69" s="93">
        <v>240</v>
      </c>
      <c r="H69" s="94">
        <v>0</v>
      </c>
      <c r="I69" s="84">
        <v>91.2</v>
      </c>
      <c r="J69" s="85"/>
    </row>
    <row r="70" spans="1:10" ht="24.75" customHeight="1" x14ac:dyDescent="0.2">
      <c r="A70" s="78" t="s">
        <v>290</v>
      </c>
      <c r="B70" s="76">
        <v>951</v>
      </c>
      <c r="C70" s="91" t="s">
        <v>71</v>
      </c>
      <c r="D70" s="91" t="s">
        <v>238</v>
      </c>
      <c r="E70" s="79"/>
      <c r="F70" s="79"/>
      <c r="H70" s="81">
        <v>4625.6000000000004</v>
      </c>
      <c r="I70" s="87">
        <f>I71</f>
        <v>7945.8000000000011</v>
      </c>
      <c r="J70" s="87">
        <f>J71</f>
        <v>1750.7</v>
      </c>
    </row>
    <row r="71" spans="1:10" ht="21" customHeight="1" x14ac:dyDescent="0.2">
      <c r="A71" s="82" t="s">
        <v>291</v>
      </c>
      <c r="B71" s="76">
        <v>951</v>
      </c>
      <c r="C71" s="80" t="s">
        <v>71</v>
      </c>
      <c r="D71" s="80" t="s">
        <v>21</v>
      </c>
      <c r="E71" s="76"/>
      <c r="F71" s="76"/>
      <c r="H71" s="83">
        <f>H70</f>
        <v>4625.6000000000004</v>
      </c>
      <c r="I71" s="84">
        <f>I72+I75+I79+I77+I78+I80</f>
        <v>7945.8000000000011</v>
      </c>
      <c r="J71" s="84">
        <f>J72+J75+J79+J77+J78+J80</f>
        <v>1750.7</v>
      </c>
    </row>
    <row r="72" spans="1:10" ht="69.75" customHeight="1" x14ac:dyDescent="0.2">
      <c r="A72" s="82" t="s">
        <v>292</v>
      </c>
      <c r="B72" s="76">
        <v>951</v>
      </c>
      <c r="C72" s="80" t="s">
        <v>71</v>
      </c>
      <c r="D72" s="80" t="s">
        <v>21</v>
      </c>
      <c r="E72" s="76" t="s">
        <v>293</v>
      </c>
      <c r="F72" s="76"/>
      <c r="H72" s="83">
        <v>458</v>
      </c>
      <c r="I72" s="84">
        <f>I73</f>
        <v>699.5</v>
      </c>
      <c r="J72" s="84">
        <f>J73</f>
        <v>0</v>
      </c>
    </row>
    <row r="73" spans="1:10" ht="75" customHeight="1" x14ac:dyDescent="0.2">
      <c r="A73" s="82" t="s">
        <v>294</v>
      </c>
      <c r="B73" s="76">
        <v>951</v>
      </c>
      <c r="C73" s="80" t="s">
        <v>71</v>
      </c>
      <c r="D73" s="80" t="s">
        <v>21</v>
      </c>
      <c r="E73" s="76" t="s">
        <v>293</v>
      </c>
      <c r="F73" s="76">
        <v>200</v>
      </c>
      <c r="H73" s="83">
        <v>458</v>
      </c>
      <c r="I73" s="84">
        <f>I74</f>
        <v>699.5</v>
      </c>
      <c r="J73" s="84">
        <f>J74</f>
        <v>0</v>
      </c>
    </row>
    <row r="74" spans="1:10" ht="22.5" customHeight="1" x14ac:dyDescent="0.2">
      <c r="A74" s="82" t="s">
        <v>245</v>
      </c>
      <c r="B74" s="76">
        <v>951</v>
      </c>
      <c r="C74" s="80" t="s">
        <v>71</v>
      </c>
      <c r="D74" s="80" t="s">
        <v>21</v>
      </c>
      <c r="E74" s="76" t="s">
        <v>293</v>
      </c>
      <c r="F74" s="76">
        <v>240</v>
      </c>
      <c r="H74" s="83">
        <v>458</v>
      </c>
      <c r="I74" s="84">
        <v>699.5</v>
      </c>
      <c r="J74" s="85"/>
    </row>
    <row r="75" spans="1:10" ht="22.5" customHeight="1" x14ac:dyDescent="0.2">
      <c r="A75" s="82" t="s">
        <v>295</v>
      </c>
      <c r="B75" s="76">
        <v>951</v>
      </c>
      <c r="C75" s="80" t="s">
        <v>71</v>
      </c>
      <c r="D75" s="80" t="s">
        <v>21</v>
      </c>
      <c r="E75" s="76" t="s">
        <v>296</v>
      </c>
      <c r="F75" s="76">
        <v>244</v>
      </c>
      <c r="H75" s="83">
        <v>2898.2</v>
      </c>
      <c r="I75" s="84">
        <f>I76</f>
        <v>5010.2</v>
      </c>
      <c r="J75" s="84">
        <f>J76</f>
        <v>0</v>
      </c>
    </row>
    <row r="76" spans="1:10" ht="72" customHeight="1" x14ac:dyDescent="0.2">
      <c r="A76" s="82" t="s">
        <v>297</v>
      </c>
      <c r="B76" s="76">
        <v>951</v>
      </c>
      <c r="C76" s="80" t="s">
        <v>71</v>
      </c>
      <c r="D76" s="80" t="s">
        <v>21</v>
      </c>
      <c r="E76" s="76" t="s">
        <v>296</v>
      </c>
      <c r="F76" s="76">
        <v>244</v>
      </c>
      <c r="H76" s="83">
        <v>2898.2</v>
      </c>
      <c r="I76" s="84">
        <v>5010.2</v>
      </c>
      <c r="J76" s="84"/>
    </row>
    <row r="77" spans="1:10" ht="63" customHeight="1" x14ac:dyDescent="0.2">
      <c r="A77" s="82" t="s">
        <v>298</v>
      </c>
      <c r="B77" s="76">
        <v>951</v>
      </c>
      <c r="C77" s="80" t="s">
        <v>71</v>
      </c>
      <c r="D77" s="80" t="s">
        <v>21</v>
      </c>
      <c r="E77" s="76" t="s">
        <v>296</v>
      </c>
      <c r="F77" s="76">
        <v>247</v>
      </c>
      <c r="H77" s="83">
        <v>2898.2</v>
      </c>
      <c r="I77" s="84">
        <v>1663.4</v>
      </c>
      <c r="J77" s="85">
        <v>1750.7</v>
      </c>
    </row>
    <row r="78" spans="1:10" ht="83.25" customHeight="1" x14ac:dyDescent="0.2">
      <c r="A78" s="82" t="s">
        <v>299</v>
      </c>
      <c r="B78" s="76">
        <v>951</v>
      </c>
      <c r="C78" s="80" t="s">
        <v>71</v>
      </c>
      <c r="D78" s="80" t="s">
        <v>21</v>
      </c>
      <c r="E78" s="76" t="s">
        <v>296</v>
      </c>
      <c r="F78" s="76">
        <v>244</v>
      </c>
      <c r="H78" s="83"/>
      <c r="I78" s="84">
        <v>159.30000000000001</v>
      </c>
      <c r="J78" s="85"/>
    </row>
    <row r="79" spans="1:10" ht="83.25" customHeight="1" x14ac:dyDescent="0.2">
      <c r="A79" s="82" t="s">
        <v>300</v>
      </c>
      <c r="B79" s="76">
        <v>951</v>
      </c>
      <c r="C79" s="80" t="s">
        <v>71</v>
      </c>
      <c r="D79" s="80" t="s">
        <v>21</v>
      </c>
      <c r="E79" s="76" t="s">
        <v>296</v>
      </c>
      <c r="F79" s="76">
        <v>244</v>
      </c>
      <c r="H79" s="83"/>
      <c r="I79" s="84">
        <v>229.1</v>
      </c>
      <c r="J79" s="85"/>
    </row>
    <row r="80" spans="1:10" ht="83.25" customHeight="1" x14ac:dyDescent="0.2">
      <c r="A80" s="82" t="s">
        <v>301</v>
      </c>
      <c r="B80" s="76">
        <v>951</v>
      </c>
      <c r="C80" s="80" t="s">
        <v>71</v>
      </c>
      <c r="D80" s="80" t="s">
        <v>21</v>
      </c>
      <c r="E80" s="76" t="s">
        <v>296</v>
      </c>
      <c r="F80" s="76">
        <v>244</v>
      </c>
      <c r="H80" s="83"/>
      <c r="I80" s="84">
        <v>184.3</v>
      </c>
      <c r="J80" s="85"/>
    </row>
    <row r="81" spans="1:10" ht="18" customHeight="1" x14ac:dyDescent="0.2">
      <c r="A81" s="95" t="s">
        <v>302</v>
      </c>
      <c r="B81" s="76">
        <v>951</v>
      </c>
      <c r="C81" s="96" t="s">
        <v>80</v>
      </c>
      <c r="D81" s="96" t="s">
        <v>238</v>
      </c>
      <c r="E81" s="79"/>
      <c r="F81" s="79"/>
      <c r="H81" s="81">
        <v>30</v>
      </c>
      <c r="I81" s="87">
        <f>I82</f>
        <v>10</v>
      </c>
      <c r="J81" s="87">
        <f>J82</f>
        <v>0</v>
      </c>
    </row>
    <row r="82" spans="1:10" ht="16.5" customHeight="1" x14ac:dyDescent="0.2">
      <c r="A82" s="93" t="s">
        <v>303</v>
      </c>
      <c r="B82" s="76">
        <v>951</v>
      </c>
      <c r="C82" s="88" t="s">
        <v>80</v>
      </c>
      <c r="D82" s="88" t="s">
        <v>71</v>
      </c>
      <c r="E82" s="97"/>
      <c r="F82" s="97"/>
      <c r="H82" s="98">
        <v>30</v>
      </c>
      <c r="I82" s="84">
        <f t="shared" ref="I82" si="0">I85</f>
        <v>10</v>
      </c>
      <c r="J82" s="84"/>
    </row>
    <row r="83" spans="1:10" ht="16.5" hidden="1" customHeight="1" x14ac:dyDescent="0.2">
      <c r="A83" s="93"/>
      <c r="B83" s="76">
        <v>951</v>
      </c>
      <c r="C83" s="99"/>
      <c r="D83" s="99"/>
      <c r="E83" s="97"/>
      <c r="F83" s="97"/>
      <c r="H83" s="98"/>
      <c r="I83" s="84"/>
      <c r="J83" s="85"/>
    </row>
    <row r="84" spans="1:10" ht="16.5" hidden="1" customHeight="1" x14ac:dyDescent="0.2">
      <c r="A84" s="93"/>
      <c r="B84" s="76">
        <v>951</v>
      </c>
      <c r="C84" s="99"/>
      <c r="D84" s="99"/>
      <c r="E84" s="97"/>
      <c r="F84" s="97"/>
      <c r="H84" s="98"/>
      <c r="I84" s="84"/>
      <c r="J84" s="85"/>
    </row>
    <row r="85" spans="1:10" ht="16.5" customHeight="1" x14ac:dyDescent="0.2">
      <c r="A85" s="93" t="s">
        <v>304</v>
      </c>
      <c r="B85" s="76">
        <v>951</v>
      </c>
      <c r="C85" s="80" t="s">
        <v>80</v>
      </c>
      <c r="D85" s="80" t="s">
        <v>71</v>
      </c>
      <c r="E85" s="76" t="s">
        <v>266</v>
      </c>
      <c r="F85" s="76"/>
      <c r="H85" s="83">
        <v>30</v>
      </c>
      <c r="I85" s="84">
        <f t="shared" ref="I85:I86" si="1">I86</f>
        <v>10</v>
      </c>
      <c r="J85" s="100"/>
    </row>
    <row r="86" spans="1:10" ht="54.75" customHeight="1" x14ac:dyDescent="0.2">
      <c r="A86" s="82" t="s">
        <v>265</v>
      </c>
      <c r="B86" s="76">
        <v>951</v>
      </c>
      <c r="C86" s="80" t="s">
        <v>80</v>
      </c>
      <c r="D86" s="80" t="s">
        <v>71</v>
      </c>
      <c r="E86" s="76" t="s">
        <v>266</v>
      </c>
      <c r="F86" s="76">
        <v>200</v>
      </c>
      <c r="H86" s="83">
        <v>30</v>
      </c>
      <c r="I86" s="84">
        <f t="shared" si="1"/>
        <v>10</v>
      </c>
      <c r="J86" s="84"/>
    </row>
    <row r="87" spans="1:10" ht="23.25" customHeight="1" x14ac:dyDescent="0.2">
      <c r="A87" s="93" t="s">
        <v>245</v>
      </c>
      <c r="B87" s="76">
        <v>951</v>
      </c>
      <c r="C87" s="88" t="s">
        <v>80</v>
      </c>
      <c r="D87" s="88" t="s">
        <v>71</v>
      </c>
      <c r="E87" s="93" t="s">
        <v>266</v>
      </c>
      <c r="F87" s="93">
        <v>240</v>
      </c>
      <c r="H87" s="94">
        <v>30</v>
      </c>
      <c r="I87" s="84">
        <v>10</v>
      </c>
      <c r="J87" s="85"/>
    </row>
    <row r="88" spans="1:10" ht="23.25" customHeight="1" x14ac:dyDescent="0.2">
      <c r="A88" s="78" t="s">
        <v>305</v>
      </c>
      <c r="B88" s="76">
        <v>951</v>
      </c>
      <c r="C88" s="91" t="s">
        <v>81</v>
      </c>
      <c r="D88" s="91" t="s">
        <v>238</v>
      </c>
      <c r="E88" s="79"/>
      <c r="F88" s="79"/>
      <c r="H88" s="81">
        <v>9337.1</v>
      </c>
      <c r="I88" s="87">
        <f>I89</f>
        <v>10066.1</v>
      </c>
      <c r="J88" s="87">
        <f>J89</f>
        <v>3373.7</v>
      </c>
    </row>
    <row r="89" spans="1:10" ht="21.75" customHeight="1" x14ac:dyDescent="0.2">
      <c r="A89" s="82" t="s">
        <v>306</v>
      </c>
      <c r="B89" s="76">
        <v>951</v>
      </c>
      <c r="C89" s="91" t="s">
        <v>81</v>
      </c>
      <c r="D89" s="80" t="s">
        <v>20</v>
      </c>
      <c r="E89" s="76"/>
      <c r="F89" s="76"/>
      <c r="H89" s="83">
        <v>9337.1</v>
      </c>
      <c r="I89" s="84">
        <f>I90+I97+I100+I95</f>
        <v>10066.1</v>
      </c>
      <c r="J89" s="84">
        <f>J90+J97+J100</f>
        <v>3373.7</v>
      </c>
    </row>
    <row r="90" spans="1:10" ht="59.25" customHeight="1" x14ac:dyDescent="0.2">
      <c r="A90" s="82" t="s">
        <v>307</v>
      </c>
      <c r="B90" s="76">
        <v>951</v>
      </c>
      <c r="C90" s="91" t="s">
        <v>81</v>
      </c>
      <c r="D90" s="80" t="s">
        <v>20</v>
      </c>
      <c r="E90" s="76" t="s">
        <v>308</v>
      </c>
      <c r="F90" s="76"/>
      <c r="H90" s="83">
        <v>9007.1</v>
      </c>
      <c r="I90" s="84">
        <f>I92+I93</f>
        <v>7417.6</v>
      </c>
      <c r="J90" s="84">
        <f>J92+J93+J95</f>
        <v>3373.7</v>
      </c>
    </row>
    <row r="91" spans="1:10" ht="91.5" customHeight="1" x14ac:dyDescent="0.2">
      <c r="A91" s="82" t="s">
        <v>309</v>
      </c>
      <c r="B91" s="76">
        <v>951</v>
      </c>
      <c r="C91" s="91" t="s">
        <v>81</v>
      </c>
      <c r="D91" s="80" t="s">
        <v>20</v>
      </c>
      <c r="E91" s="76" t="s">
        <v>308</v>
      </c>
      <c r="F91" s="76">
        <v>100</v>
      </c>
      <c r="H91" s="83">
        <v>6092.1</v>
      </c>
      <c r="I91" s="84">
        <f>I92</f>
        <v>7417.6</v>
      </c>
      <c r="J91" s="84">
        <f>J92</f>
        <v>3373.7</v>
      </c>
    </row>
    <row r="92" spans="1:10" ht="27" customHeight="1" x14ac:dyDescent="0.2">
      <c r="A92" s="82" t="s">
        <v>310</v>
      </c>
      <c r="B92" s="76">
        <v>951</v>
      </c>
      <c r="C92" s="91" t="s">
        <v>81</v>
      </c>
      <c r="D92" s="80" t="s">
        <v>20</v>
      </c>
      <c r="E92" s="76" t="s">
        <v>308</v>
      </c>
      <c r="F92" s="76">
        <v>110</v>
      </c>
      <c r="H92" s="83">
        <v>6092.1</v>
      </c>
      <c r="I92" s="84">
        <v>7417.6</v>
      </c>
      <c r="J92" s="85">
        <v>3373.7</v>
      </c>
    </row>
    <row r="93" spans="1:10" ht="59.25" hidden="1" customHeight="1" x14ac:dyDescent="0.2">
      <c r="A93" s="82" t="s">
        <v>311</v>
      </c>
      <c r="B93" s="76">
        <v>951</v>
      </c>
      <c r="C93" s="91" t="s">
        <v>81</v>
      </c>
      <c r="D93" s="80" t="s">
        <v>20</v>
      </c>
      <c r="E93" s="76" t="s">
        <v>308</v>
      </c>
      <c r="F93" s="76">
        <v>200</v>
      </c>
      <c r="H93" s="83">
        <v>2895</v>
      </c>
      <c r="I93" s="84">
        <f>I94</f>
        <v>0</v>
      </c>
      <c r="J93" s="84">
        <f>J94</f>
        <v>0</v>
      </c>
    </row>
    <row r="94" spans="1:10" ht="24.75" hidden="1" customHeight="1" x14ac:dyDescent="0.2">
      <c r="A94" s="82" t="s">
        <v>245</v>
      </c>
      <c r="B94" s="76">
        <v>951</v>
      </c>
      <c r="C94" s="91" t="s">
        <v>81</v>
      </c>
      <c r="D94" s="80" t="s">
        <v>20</v>
      </c>
      <c r="E94" s="76" t="s">
        <v>308</v>
      </c>
      <c r="F94" s="76">
        <v>240</v>
      </c>
      <c r="H94" s="83">
        <v>2895</v>
      </c>
      <c r="I94" s="84">
        <v>0</v>
      </c>
      <c r="J94" s="85"/>
    </row>
    <row r="95" spans="1:10" ht="66" customHeight="1" x14ac:dyDescent="0.2">
      <c r="A95" s="82" t="s">
        <v>312</v>
      </c>
      <c r="B95" s="76">
        <v>951</v>
      </c>
      <c r="C95" s="91" t="s">
        <v>81</v>
      </c>
      <c r="D95" s="80" t="s">
        <v>20</v>
      </c>
      <c r="E95" s="76" t="s">
        <v>308</v>
      </c>
      <c r="F95" s="76">
        <v>800</v>
      </c>
      <c r="H95" s="83">
        <v>20</v>
      </c>
      <c r="I95" s="84">
        <v>20</v>
      </c>
      <c r="J95" s="84"/>
    </row>
    <row r="96" spans="1:10" ht="21" customHeight="1" x14ac:dyDescent="0.2">
      <c r="A96" s="82" t="s">
        <v>252</v>
      </c>
      <c r="B96" s="76">
        <v>951</v>
      </c>
      <c r="C96" s="91" t="s">
        <v>81</v>
      </c>
      <c r="D96" s="80" t="s">
        <v>20</v>
      </c>
      <c r="E96" s="76" t="s">
        <v>308</v>
      </c>
      <c r="F96" s="76">
        <v>850</v>
      </c>
      <c r="H96" s="83">
        <v>20</v>
      </c>
      <c r="I96" s="84">
        <v>20</v>
      </c>
      <c r="J96" s="84"/>
    </row>
    <row r="97" spans="1:11" ht="53.25" customHeight="1" x14ac:dyDescent="0.2">
      <c r="A97" s="82" t="s">
        <v>313</v>
      </c>
      <c r="B97" s="76">
        <v>951</v>
      </c>
      <c r="C97" s="91" t="s">
        <v>81</v>
      </c>
      <c r="D97" s="80" t="s">
        <v>20</v>
      </c>
      <c r="E97" s="76" t="s">
        <v>314</v>
      </c>
      <c r="F97" s="76"/>
      <c r="H97" s="83">
        <v>60</v>
      </c>
      <c r="I97" s="84">
        <f>I98</f>
        <v>2628.5</v>
      </c>
      <c r="J97" s="84"/>
    </row>
    <row r="98" spans="1:11" ht="53.25" customHeight="1" x14ac:dyDescent="0.2">
      <c r="A98" s="82" t="s">
        <v>315</v>
      </c>
      <c r="B98" s="76">
        <v>951</v>
      </c>
      <c r="C98" s="91" t="s">
        <v>81</v>
      </c>
      <c r="D98" s="80" t="s">
        <v>20</v>
      </c>
      <c r="E98" s="76" t="s">
        <v>314</v>
      </c>
      <c r="F98" s="76">
        <v>200</v>
      </c>
      <c r="H98" s="83">
        <v>60</v>
      </c>
      <c r="I98" s="84">
        <f>I99</f>
        <v>2628.5</v>
      </c>
      <c r="J98" s="84"/>
    </row>
    <row r="99" spans="1:11" ht="27" customHeight="1" x14ac:dyDescent="0.2">
      <c r="A99" s="82" t="s">
        <v>245</v>
      </c>
      <c r="B99" s="76">
        <v>951</v>
      </c>
      <c r="C99" s="91" t="s">
        <v>81</v>
      </c>
      <c r="D99" s="80" t="s">
        <v>20</v>
      </c>
      <c r="E99" s="76" t="s">
        <v>314</v>
      </c>
      <c r="F99" s="76">
        <v>240</v>
      </c>
      <c r="H99" s="83">
        <v>60</v>
      </c>
      <c r="I99" s="84">
        <v>2628.5</v>
      </c>
      <c r="J99" s="84"/>
    </row>
    <row r="100" spans="1:11" ht="83.25" hidden="1" customHeight="1" x14ac:dyDescent="0.2">
      <c r="A100" s="82" t="s">
        <v>260</v>
      </c>
      <c r="B100" s="76">
        <v>951</v>
      </c>
      <c r="C100" s="91" t="s">
        <v>81</v>
      </c>
      <c r="D100" s="80" t="s">
        <v>20</v>
      </c>
      <c r="E100" s="76" t="s">
        <v>261</v>
      </c>
      <c r="F100" s="76"/>
      <c r="H100" s="83">
        <v>270</v>
      </c>
      <c r="I100" s="84">
        <f>I101</f>
        <v>0</v>
      </c>
      <c r="J100" s="84">
        <f>J101</f>
        <v>0</v>
      </c>
    </row>
    <row r="101" spans="1:11" ht="69" hidden="1" customHeight="1" x14ac:dyDescent="0.2">
      <c r="A101" s="82" t="s">
        <v>262</v>
      </c>
      <c r="B101" s="76">
        <v>951</v>
      </c>
      <c r="C101" s="91" t="s">
        <v>81</v>
      </c>
      <c r="D101" s="80" t="s">
        <v>20</v>
      </c>
      <c r="E101" s="76" t="s">
        <v>261</v>
      </c>
      <c r="F101" s="76">
        <v>200</v>
      </c>
      <c r="H101" s="83">
        <v>270</v>
      </c>
      <c r="I101" s="84">
        <f>I102</f>
        <v>0</v>
      </c>
      <c r="J101" s="84"/>
    </row>
    <row r="102" spans="1:11" ht="22.5" hidden="1" customHeight="1" x14ac:dyDescent="0.2">
      <c r="A102" s="82" t="s">
        <v>245</v>
      </c>
      <c r="B102" s="76">
        <v>951</v>
      </c>
      <c r="C102" s="91" t="s">
        <v>81</v>
      </c>
      <c r="D102" s="80" t="s">
        <v>20</v>
      </c>
      <c r="E102" s="76" t="s">
        <v>261</v>
      </c>
      <c r="F102" s="76">
        <v>240</v>
      </c>
      <c r="H102" s="83">
        <v>270</v>
      </c>
      <c r="I102" s="84">
        <v>0</v>
      </c>
      <c r="J102" s="85"/>
    </row>
    <row r="103" spans="1:11" ht="23.25" customHeight="1" x14ac:dyDescent="0.2">
      <c r="A103" s="78" t="s">
        <v>316</v>
      </c>
      <c r="B103" s="76">
        <v>951</v>
      </c>
      <c r="C103" s="91">
        <v>10</v>
      </c>
      <c r="D103" s="80" t="s">
        <v>238</v>
      </c>
      <c r="E103" s="79"/>
      <c r="F103" s="79"/>
      <c r="H103" s="81">
        <v>200</v>
      </c>
      <c r="I103" s="87">
        <f>I104</f>
        <v>129.69999999999999</v>
      </c>
      <c r="J103" s="87">
        <f>J104</f>
        <v>225</v>
      </c>
    </row>
    <row r="104" spans="1:11" ht="28.5" customHeight="1" x14ac:dyDescent="0.2">
      <c r="A104" s="82" t="s">
        <v>317</v>
      </c>
      <c r="B104" s="76">
        <v>951</v>
      </c>
      <c r="C104" s="80">
        <v>10</v>
      </c>
      <c r="D104" s="80" t="s">
        <v>20</v>
      </c>
      <c r="E104" s="76"/>
      <c r="F104" s="76"/>
      <c r="H104" s="83">
        <v>200</v>
      </c>
      <c r="I104" s="84">
        <f>I105</f>
        <v>129.69999999999999</v>
      </c>
      <c r="J104" s="84">
        <f>J105</f>
        <v>225</v>
      </c>
    </row>
    <row r="105" spans="1:11" ht="44.25" customHeight="1" x14ac:dyDescent="0.2">
      <c r="A105" s="82" t="s">
        <v>318</v>
      </c>
      <c r="B105" s="76">
        <v>951</v>
      </c>
      <c r="C105" s="80">
        <v>10</v>
      </c>
      <c r="D105" s="80" t="s">
        <v>20</v>
      </c>
      <c r="E105" s="76" t="s">
        <v>319</v>
      </c>
      <c r="F105" s="76"/>
      <c r="H105" s="83">
        <v>200</v>
      </c>
      <c r="I105" s="84">
        <f>I106</f>
        <v>129.69999999999999</v>
      </c>
      <c r="J105" s="84">
        <f>J106</f>
        <v>225</v>
      </c>
    </row>
    <row r="106" spans="1:11" ht="60" customHeight="1" x14ac:dyDescent="0.2">
      <c r="A106" s="82" t="s">
        <v>320</v>
      </c>
      <c r="B106" s="76">
        <v>951</v>
      </c>
      <c r="C106" s="80">
        <v>10</v>
      </c>
      <c r="D106" s="80" t="s">
        <v>20</v>
      </c>
      <c r="E106" s="76" t="s">
        <v>319</v>
      </c>
      <c r="F106" s="76">
        <v>300</v>
      </c>
      <c r="H106" s="83">
        <v>200</v>
      </c>
      <c r="I106" s="84">
        <f>I107</f>
        <v>129.69999999999999</v>
      </c>
      <c r="J106" s="84">
        <f>J107</f>
        <v>225</v>
      </c>
    </row>
    <row r="107" spans="1:11" ht="21.75" customHeight="1" x14ac:dyDescent="0.2">
      <c r="A107" s="82" t="s">
        <v>321</v>
      </c>
      <c r="B107" s="76">
        <v>951</v>
      </c>
      <c r="C107" s="80">
        <v>10</v>
      </c>
      <c r="D107" s="80" t="s">
        <v>20</v>
      </c>
      <c r="E107" s="76" t="s">
        <v>319</v>
      </c>
      <c r="F107" s="76">
        <v>310</v>
      </c>
      <c r="H107" s="83">
        <v>200</v>
      </c>
      <c r="I107" s="84">
        <v>129.69999999999999</v>
      </c>
      <c r="J107" s="85">
        <v>225</v>
      </c>
    </row>
    <row r="108" spans="1:11" ht="21.75" customHeight="1" x14ac:dyDescent="0.2">
      <c r="A108" s="78" t="s">
        <v>322</v>
      </c>
      <c r="B108" s="76">
        <v>951</v>
      </c>
      <c r="C108" s="91">
        <v>11</v>
      </c>
      <c r="D108" s="91">
        <v>0</v>
      </c>
      <c r="E108" s="79"/>
      <c r="F108" s="79"/>
      <c r="H108" s="81">
        <v>38</v>
      </c>
      <c r="I108" s="87">
        <f>I109</f>
        <v>10</v>
      </c>
      <c r="J108" s="87">
        <f>J109</f>
        <v>0</v>
      </c>
    </row>
    <row r="109" spans="1:11" ht="31.5" customHeight="1" x14ac:dyDescent="0.2">
      <c r="A109" s="82" t="s">
        <v>323</v>
      </c>
      <c r="B109" s="76">
        <v>951</v>
      </c>
      <c r="C109" s="80">
        <v>11</v>
      </c>
      <c r="D109" s="80" t="s">
        <v>65</v>
      </c>
      <c r="E109" s="76"/>
      <c r="F109" s="76"/>
      <c r="H109" s="83">
        <v>38</v>
      </c>
      <c r="I109" s="84">
        <f>I110</f>
        <v>10</v>
      </c>
      <c r="J109" s="84">
        <f>J110</f>
        <v>0</v>
      </c>
    </row>
    <row r="110" spans="1:11" ht="55.5" customHeight="1" x14ac:dyDescent="0.2">
      <c r="A110" s="82" t="s">
        <v>324</v>
      </c>
      <c r="B110" s="76">
        <v>951</v>
      </c>
      <c r="C110" s="80">
        <v>11</v>
      </c>
      <c r="D110" s="80" t="s">
        <v>65</v>
      </c>
      <c r="E110" s="76" t="s">
        <v>325</v>
      </c>
      <c r="F110" s="76"/>
      <c r="H110" s="83">
        <v>38</v>
      </c>
      <c r="I110" s="84">
        <f>I111</f>
        <v>10</v>
      </c>
      <c r="J110" s="84"/>
    </row>
    <row r="111" spans="1:11" ht="77.25" customHeight="1" x14ac:dyDescent="0.2">
      <c r="A111" s="82" t="s">
        <v>326</v>
      </c>
      <c r="B111" s="76">
        <v>951</v>
      </c>
      <c r="C111" s="80">
        <v>11</v>
      </c>
      <c r="D111" s="80" t="s">
        <v>65</v>
      </c>
      <c r="E111" s="76" t="s">
        <v>325</v>
      </c>
      <c r="F111" s="76">
        <v>200</v>
      </c>
      <c r="H111" s="83">
        <v>38</v>
      </c>
      <c r="I111" s="84">
        <f>I112</f>
        <v>10</v>
      </c>
      <c r="J111" s="84"/>
    </row>
    <row r="112" spans="1:11" ht="31.5" customHeight="1" x14ac:dyDescent="0.25">
      <c r="A112" s="82" t="s">
        <v>245</v>
      </c>
      <c r="B112" s="76">
        <v>951</v>
      </c>
      <c r="C112" s="80">
        <v>11</v>
      </c>
      <c r="D112" s="80" t="s">
        <v>65</v>
      </c>
      <c r="E112" s="76" t="s">
        <v>325</v>
      </c>
      <c r="F112" s="76">
        <v>240</v>
      </c>
      <c r="H112" s="83">
        <v>38</v>
      </c>
      <c r="I112" s="84">
        <v>10</v>
      </c>
      <c r="J112" s="85"/>
      <c r="K112" s="110"/>
    </row>
    <row r="113" spans="1:10" ht="21.75" hidden="1" customHeight="1" x14ac:dyDescent="0.2">
      <c r="A113" s="78" t="s">
        <v>327</v>
      </c>
      <c r="B113" s="76">
        <v>951</v>
      </c>
      <c r="C113" s="91">
        <v>12</v>
      </c>
      <c r="D113" s="91">
        <v>0</v>
      </c>
      <c r="E113" s="79"/>
      <c r="F113" s="79"/>
      <c r="H113" s="81">
        <v>5</v>
      </c>
      <c r="I113" s="87">
        <f>I115</f>
        <v>0</v>
      </c>
      <c r="J113" s="87">
        <f>J114</f>
        <v>0</v>
      </c>
    </row>
    <row r="114" spans="1:10" ht="21.75" hidden="1" customHeight="1" x14ac:dyDescent="0.2">
      <c r="A114" s="82" t="s">
        <v>328</v>
      </c>
      <c r="B114" s="76">
        <v>951</v>
      </c>
      <c r="C114" s="80">
        <v>12</v>
      </c>
      <c r="D114" s="80" t="s">
        <v>23</v>
      </c>
      <c r="E114" s="76"/>
      <c r="F114" s="76"/>
      <c r="H114" s="83">
        <v>5</v>
      </c>
      <c r="I114" s="84">
        <v>0</v>
      </c>
      <c r="J114" s="84"/>
    </row>
    <row r="115" spans="1:10" ht="42" hidden="1" customHeight="1" x14ac:dyDescent="0.2">
      <c r="A115" s="82" t="s">
        <v>329</v>
      </c>
      <c r="B115" s="76">
        <v>951</v>
      </c>
      <c r="C115" s="80">
        <v>12</v>
      </c>
      <c r="D115" s="80" t="s">
        <v>23</v>
      </c>
      <c r="E115" s="76" t="s">
        <v>330</v>
      </c>
      <c r="F115" s="76"/>
      <c r="H115" s="83">
        <v>5</v>
      </c>
      <c r="I115" s="84">
        <f>I116</f>
        <v>0</v>
      </c>
      <c r="J115" s="84">
        <f>J116</f>
        <v>0</v>
      </c>
    </row>
    <row r="116" spans="1:10" ht="58.5" hidden="1" customHeight="1" x14ac:dyDescent="0.2">
      <c r="A116" s="82" t="s">
        <v>331</v>
      </c>
      <c r="B116" s="76">
        <v>951</v>
      </c>
      <c r="C116" s="80">
        <v>12</v>
      </c>
      <c r="D116" s="80" t="s">
        <v>23</v>
      </c>
      <c r="E116" s="76" t="s">
        <v>330</v>
      </c>
      <c r="F116" s="76">
        <v>200</v>
      </c>
      <c r="H116" s="83">
        <v>5</v>
      </c>
      <c r="I116" s="84">
        <f>I117</f>
        <v>0</v>
      </c>
      <c r="J116" s="84">
        <f>J117</f>
        <v>0</v>
      </c>
    </row>
    <row r="117" spans="1:10" ht="21.75" hidden="1" customHeight="1" x14ac:dyDescent="0.2">
      <c r="A117" s="82" t="s">
        <v>245</v>
      </c>
      <c r="B117" s="76">
        <v>951</v>
      </c>
      <c r="C117" s="80">
        <v>12</v>
      </c>
      <c r="D117" s="80" t="s">
        <v>23</v>
      </c>
      <c r="E117" s="76" t="s">
        <v>330</v>
      </c>
      <c r="F117" s="76">
        <v>240</v>
      </c>
      <c r="H117" s="83">
        <v>5</v>
      </c>
      <c r="I117" s="84">
        <v>0</v>
      </c>
      <c r="J117" s="85">
        <v>0</v>
      </c>
    </row>
    <row r="118" spans="1:10" s="106" customFormat="1" ht="19.5" customHeight="1" x14ac:dyDescent="0.2">
      <c r="A118" s="78" t="s">
        <v>332</v>
      </c>
      <c r="B118" s="78"/>
      <c r="C118" s="79"/>
      <c r="D118" s="79"/>
      <c r="E118" s="79"/>
      <c r="F118" s="79"/>
      <c r="H118" s="81">
        <v>36207.800000000003</v>
      </c>
      <c r="I118" s="87">
        <f>I13+I54+I59+I70+I81+I88+I103+I108+I113</f>
        <v>18170.600000000002</v>
      </c>
      <c r="J118" s="87">
        <f>J13+J54+J59+J70+J81+J88+J103+J108+J113</f>
        <v>5359.4</v>
      </c>
    </row>
    <row r="119" spans="1:10" s="106" customFormat="1" ht="23.25" customHeight="1" x14ac:dyDescent="0.2">
      <c r="A119" s="101"/>
      <c r="B119" s="101"/>
      <c r="C119" s="101"/>
      <c r="D119" s="101"/>
      <c r="E119" s="101"/>
      <c r="F119" s="101"/>
      <c r="G119" s="102"/>
      <c r="H119" s="103"/>
      <c r="I119" s="103"/>
      <c r="J119" s="103"/>
    </row>
    <row r="120" spans="1:10" ht="26.25" customHeight="1" x14ac:dyDescent="0.25">
      <c r="A120" s="40" t="s">
        <v>333</v>
      </c>
      <c r="B120" s="40"/>
      <c r="C120"/>
      <c r="D120"/>
      <c r="E120"/>
      <c r="F120"/>
      <c r="G120" s="104"/>
      <c r="H120" s="105"/>
      <c r="I120" s="105"/>
      <c r="J120" s="105"/>
    </row>
    <row r="121" spans="1:10" ht="26.25" customHeight="1" x14ac:dyDescent="0.25">
      <c r="A121" s="40" t="s">
        <v>334</v>
      </c>
      <c r="B121" s="40"/>
      <c r="C121"/>
      <c r="D121"/>
      <c r="E121"/>
      <c r="F121" t="s">
        <v>219</v>
      </c>
      <c r="I121" s="106"/>
      <c r="J121" s="106"/>
    </row>
    <row r="122" spans="1:10" ht="22.5" customHeight="1" x14ac:dyDescent="0.2">
      <c r="G122" s="107"/>
    </row>
    <row r="123" spans="1:10" ht="22.5" customHeight="1" x14ac:dyDescent="0.2"/>
  </sheetData>
  <mergeCells count="15">
    <mergeCell ref="H1:J1"/>
    <mergeCell ref="H6:J6"/>
    <mergeCell ref="A8:A9"/>
    <mergeCell ref="B9:J9"/>
    <mergeCell ref="A11:J11"/>
    <mergeCell ref="E82:E84"/>
    <mergeCell ref="F82:F84"/>
    <mergeCell ref="H82:H84"/>
    <mergeCell ref="B7:J7"/>
    <mergeCell ref="B8:J8"/>
    <mergeCell ref="A10:J10"/>
    <mergeCell ref="H2:J2"/>
    <mergeCell ref="H3:J3"/>
    <mergeCell ref="H4:J4"/>
    <mergeCell ref="H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Приложение  4</vt:lpstr>
      <vt:lpstr>'Приложение 1'!PRB_D_IF_Rep_1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rep:2.56.0.2248</dc:description>
  <cp:lastModifiedBy>User</cp:lastModifiedBy>
  <dcterms:created xsi:type="dcterms:W3CDTF">2025-11-17T13:55:17Z</dcterms:created>
  <dcterms:modified xsi:type="dcterms:W3CDTF">2026-04-16T12:39:19Z</dcterms:modified>
</cp:coreProperties>
</file>